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defaultThemeVersion="166925"/>
  <mc:AlternateContent xmlns:mc="http://schemas.openxmlformats.org/markup-compatibility/2006">
    <mc:Choice Requires="x15">
      <x15ac:absPath xmlns:x15ac="http://schemas.microsoft.com/office/spreadsheetml/2010/11/ac" url="S:\CDNS\Historic-Preservation\DEMO - ALT REVIEW\Cost Calculator\"/>
    </mc:Choice>
  </mc:AlternateContent>
  <xr:revisionPtr revIDLastSave="0" documentId="13_ncr:1_{0BF8CF1A-FE35-45A4-88C3-46B35D2ECB10}" xr6:coauthVersionLast="40" xr6:coauthVersionMax="40" xr10:uidLastSave="{00000000-0000-0000-0000-000000000000}"/>
  <bookViews>
    <workbookView xWindow="0" yWindow="0" windowWidth="23040" windowHeight="9075" tabRatio="650" xr2:uid="{00000000-000D-0000-FFFF-FFFF00000000}"/>
  </bookViews>
  <sheets>
    <sheet name="Cover" sheetId="1" r:id="rId1"/>
    <sheet name="Commercial Window Repair Def." sheetId="15" r:id="rId2"/>
    <sheet name="Enter Your Com'cial Window Size" sheetId="22" r:id="rId3"/>
    <sheet name="Commercial Double Hung" sheetId="4" r:id="rId4"/>
    <sheet name="Commercial Storm Windows" sheetId="12" r:id="rId5"/>
    <sheet name="Wooden Double and Storms" sheetId="13" r:id="rId6"/>
    <sheet name="Commercial Casement" sheetId="16" r:id="rId7"/>
    <sheet name="Repair Casement and Storm" sheetId="36" r:id="rId8"/>
    <sheet name="Commercial Window Data" sheetId="14" r:id="rId9"/>
    <sheet name="Storefront Windows" sheetId="32" r:id="rId10"/>
    <sheet name="Storefront Windows Data" sheetId="33" r:id="rId11"/>
    <sheet name="Storefront Entry Doors" sheetId="34" r:id="rId12"/>
    <sheet name="Storefront Entry Door Data" sheetId="35" r:id="rId13"/>
    <sheet name="Cornices &amp; Eaves" sheetId="2" r:id="rId14"/>
    <sheet name="Eave Diagram" sheetId="26" r:id="rId15"/>
    <sheet name="Cornices &amp; Eaves Data" sheetId="24" r:id="rId16"/>
    <sheet name="Flooring Interior Commercial" sheetId="21" r:id="rId17"/>
    <sheet name="Flooring Data" sheetId="31" r:id="rId18"/>
    <sheet name="Plaster" sheetId="6" r:id="rId19"/>
    <sheet name="Plaster Data" sheetId="27" r:id="rId20"/>
    <sheet name=" Brick Exterior" sheetId="7" r:id="rId21"/>
    <sheet name="Brick Data" sheetId="28" r:id="rId22"/>
  </sheets>
  <definedNames>
    <definedName name="_xlnm.Print_Area" localSheetId="20">' Brick Exterior'!$A$1:$O$21</definedName>
    <definedName name="_xlnm.Print_Area" localSheetId="21">'Brick Data'!$A$1:$K$38</definedName>
    <definedName name="_xlnm.Print_Area" localSheetId="6">'Commercial Casement'!$A$1:$O$21</definedName>
    <definedName name="_xlnm.Print_Area" localSheetId="3">'Commercial Double Hung'!$A$1:$N$21</definedName>
    <definedName name="_xlnm.Print_Area" localSheetId="4">'Commercial Storm Windows'!$A$1:$O$21</definedName>
    <definedName name="_xlnm.Print_Area" localSheetId="8">'Commercial Window Data'!$A$1:$I$93</definedName>
    <definedName name="_xlnm.Print_Area" localSheetId="1">'Commercial Window Repair Def.'!$A$1:$M$94</definedName>
    <definedName name="_xlnm.Print_Area" localSheetId="13">'Cornices &amp; Eaves'!$A$1:$M$14</definedName>
    <definedName name="_xlnm.Print_Area" localSheetId="15">'Cornices &amp; Eaves Data'!$A$1:$J$36</definedName>
    <definedName name="_xlnm.Print_Area" localSheetId="0">Cover!$A$1:$P$45</definedName>
    <definedName name="_xlnm.Print_Area" localSheetId="14">'Eave Diagram'!$A$1:$R$51</definedName>
    <definedName name="_xlnm.Print_Area" localSheetId="2">'Enter Your Com''cial Window Size'!$A$1:$I$21</definedName>
    <definedName name="_xlnm.Print_Area" localSheetId="17">'Flooring Data'!$A$1:$L$43</definedName>
    <definedName name="_xlnm.Print_Area" localSheetId="16">'Flooring Interior Commercial'!$A$1:$O$22</definedName>
    <definedName name="_xlnm.Print_Area" localSheetId="18">Plaster!$A$1:$N$28</definedName>
    <definedName name="_xlnm.Print_Area" localSheetId="19">'Plaster Data'!$A$1:$N$63</definedName>
    <definedName name="_xlnm.Print_Area" localSheetId="7">'Repair Casement and Storm'!$A$1:$R$18</definedName>
    <definedName name="_xlnm.Print_Area" localSheetId="12">'Storefront Entry Door Data'!$A$1:$L$52</definedName>
    <definedName name="_xlnm.Print_Area" localSheetId="11">'Storefront Entry Doors'!$A$1:$L$17</definedName>
    <definedName name="_xlnm.Print_Area" localSheetId="9">'Storefront Windows'!$A$1:$I$21</definedName>
    <definedName name="_xlnm.Print_Area" localSheetId="5">'Wooden Double and Storms'!$A$1:$I$22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4" i="21" l="1"/>
  <c r="M6" i="2"/>
  <c r="M5" i="2"/>
  <c r="M4" i="2"/>
  <c r="M3" i="2"/>
  <c r="B8" i="4"/>
  <c r="B7" i="4"/>
  <c r="O7" i="21" l="1"/>
  <c r="O6" i="21"/>
  <c r="O5" i="21"/>
  <c r="N7" i="21"/>
  <c r="N6" i="21"/>
  <c r="N5" i="21"/>
  <c r="O4" i="21"/>
  <c r="O14" i="21"/>
  <c r="N14" i="21"/>
  <c r="O13" i="21"/>
  <c r="N13" i="21"/>
  <c r="O12" i="21"/>
  <c r="N12" i="21"/>
  <c r="O11" i="21"/>
  <c r="O15" i="21" s="1"/>
  <c r="J6" i="21" s="1"/>
  <c r="G4" i="21" s="1"/>
  <c r="N11" i="21"/>
  <c r="N15" i="21" l="1"/>
  <c r="I4" i="21"/>
  <c r="J4" i="21" s="1"/>
  <c r="E4" i="21"/>
  <c r="F4" i="21" s="1"/>
  <c r="G5" i="21"/>
  <c r="H4" i="21"/>
  <c r="J13" i="21"/>
  <c r="B8" i="36"/>
  <c r="B7" i="36"/>
  <c r="I5" i="21" l="1"/>
  <c r="R8" i="36"/>
  <c r="R7" i="36"/>
  <c r="G11" i="21"/>
  <c r="C11" i="21"/>
  <c r="I11" i="21"/>
  <c r="E11" i="21"/>
  <c r="E5" i="21"/>
  <c r="J11" i="21" l="1"/>
  <c r="I12" i="21"/>
  <c r="F11" i="21"/>
  <c r="E12" i="21"/>
  <c r="C12" i="21"/>
  <c r="D11" i="21"/>
  <c r="G12" i="21"/>
  <c r="H11" i="21"/>
  <c r="B23" i="6"/>
  <c r="C6" i="6" l="1"/>
  <c r="D6" i="6" s="1"/>
  <c r="F23" i="6"/>
  <c r="D23" i="6"/>
  <c r="E25" i="6" l="1"/>
  <c r="O8" i="21"/>
  <c r="N8" i="21" l="1"/>
  <c r="C4" i="21" s="1"/>
  <c r="E6" i="6"/>
  <c r="E7" i="6" s="1"/>
  <c r="G6" i="6"/>
  <c r="F6" i="6" l="1"/>
  <c r="C5" i="21"/>
  <c r="D4" i="21"/>
  <c r="G7" i="6"/>
  <c r="H6" i="6"/>
  <c r="L6" i="34"/>
  <c r="I4" i="34" s="1"/>
  <c r="J4" i="34" s="1"/>
  <c r="K4" i="34" l="1"/>
  <c r="L4" i="34" s="1"/>
  <c r="B12" i="34"/>
  <c r="I5" i="34"/>
  <c r="K5" i="34" l="1"/>
  <c r="G4" i="34"/>
  <c r="G5" i="34" s="1"/>
  <c r="H4" i="34" l="1"/>
  <c r="E4" i="34"/>
  <c r="E5" i="34" s="1"/>
  <c r="C4" i="34"/>
  <c r="L7" i="34" l="1"/>
  <c r="F4" i="34" l="1"/>
  <c r="D4" i="34"/>
  <c r="B11" i="32"/>
  <c r="B10" i="32"/>
  <c r="E4" i="32" s="1"/>
  <c r="E5" i="32" s="1"/>
  <c r="C4" i="32" l="1"/>
  <c r="D4" i="32" s="1"/>
  <c r="G4" i="32"/>
  <c r="H4" i="32" s="1"/>
  <c r="C5" i="34"/>
  <c r="K22" i="6"/>
  <c r="K21" i="6"/>
  <c r="K20" i="6"/>
  <c r="K19" i="6"/>
  <c r="K18" i="6"/>
  <c r="J22" i="6"/>
  <c r="J21" i="6"/>
  <c r="J20" i="6"/>
  <c r="J19" i="6"/>
  <c r="J18" i="6"/>
  <c r="K23" i="6" l="1"/>
  <c r="J23" i="6"/>
  <c r="G5" i="32"/>
  <c r="M6" i="6"/>
  <c r="I6" i="6"/>
  <c r="K6" i="6"/>
  <c r="C5" i="32"/>
  <c r="I7" i="6" l="1"/>
  <c r="J6" i="6"/>
  <c r="L6" i="6"/>
  <c r="K7" i="6"/>
  <c r="M7" i="6"/>
  <c r="N6" i="6"/>
  <c r="O6" i="7"/>
  <c r="O5" i="7"/>
  <c r="O4" i="7"/>
  <c r="O3" i="7"/>
  <c r="N6" i="7"/>
  <c r="N5" i="7"/>
  <c r="N4" i="7"/>
  <c r="N3" i="7"/>
  <c r="N7" i="7" l="1"/>
  <c r="O7" i="7"/>
  <c r="J6" i="7" l="1"/>
  <c r="I4" i="7" l="1"/>
  <c r="C4" i="7"/>
  <c r="E4" i="7"/>
  <c r="G4" i="7"/>
  <c r="M7" i="2"/>
  <c r="H12" i="2" s="1"/>
  <c r="B8" i="16"/>
  <c r="B7" i="16"/>
  <c r="G5" i="7" l="1"/>
  <c r="H4" i="7"/>
  <c r="E5" i="7"/>
  <c r="F4" i="7"/>
  <c r="D4" i="7"/>
  <c r="C5" i="7"/>
  <c r="I5" i="7"/>
  <c r="J4" i="7"/>
  <c r="C7" i="6"/>
  <c r="E4" i="2"/>
  <c r="C4" i="2"/>
  <c r="B8" i="13"/>
  <c r="B7" i="13"/>
  <c r="B8" i="12"/>
  <c r="B7" i="12"/>
  <c r="H8" i="13" l="1"/>
  <c r="C5" i="2"/>
  <c r="D4" i="2"/>
  <c r="F4" i="2"/>
  <c r="E5" i="2"/>
  <c r="H7" i="13"/>
  <c r="N8" i="4" l="1"/>
  <c r="N7" i="4"/>
  <c r="M4" i="4" s="1"/>
  <c r="N8" i="16"/>
  <c r="N7" i="16"/>
  <c r="N8" i="12"/>
  <c r="N7" i="12"/>
  <c r="M4" i="12" s="1"/>
  <c r="M5" i="12" l="1"/>
  <c r="N4" i="12"/>
  <c r="I4" i="12"/>
  <c r="E4" i="12"/>
  <c r="K4" i="12"/>
  <c r="K5" i="12" s="1"/>
  <c r="G4" i="12"/>
  <c r="C4" i="12"/>
  <c r="I4" i="16"/>
  <c r="Q4" i="36" s="1"/>
  <c r="G4" i="16"/>
  <c r="I4" i="36" s="1"/>
  <c r="K4" i="16"/>
  <c r="K5" i="16" s="1"/>
  <c r="C4" i="16"/>
  <c r="M4" i="16"/>
  <c r="M5" i="16" s="1"/>
  <c r="E4" i="16"/>
  <c r="N4" i="4"/>
  <c r="M5" i="4"/>
  <c r="K4" i="4"/>
  <c r="I4" i="4"/>
  <c r="I5" i="4" s="1"/>
  <c r="G4" i="4"/>
  <c r="G5" i="4" s="1"/>
  <c r="C4" i="4"/>
  <c r="E4" i="4"/>
  <c r="C4" i="13" l="1"/>
  <c r="Q5" i="36"/>
  <c r="R4" i="36"/>
  <c r="I5" i="36"/>
  <c r="J4" i="36"/>
  <c r="G5" i="16"/>
  <c r="H4" i="16"/>
  <c r="I5" i="16"/>
  <c r="J4" i="16"/>
  <c r="E5" i="16"/>
  <c r="K4" i="36"/>
  <c r="O4" i="36"/>
  <c r="M4" i="36"/>
  <c r="E4" i="36"/>
  <c r="C4" i="36"/>
  <c r="G4" i="36"/>
  <c r="N4" i="16"/>
  <c r="D4" i="36" l="1"/>
  <c r="C5" i="36"/>
  <c r="N4" i="36"/>
  <c r="M5" i="36"/>
  <c r="K5" i="36"/>
  <c r="L4" i="36"/>
  <c r="H4" i="36"/>
  <c r="G5" i="36"/>
  <c r="E5" i="36"/>
  <c r="F4" i="36"/>
  <c r="O5" i="36"/>
  <c r="P4" i="36"/>
  <c r="C5" i="16"/>
  <c r="E5" i="4"/>
  <c r="L4" i="16" l="1"/>
  <c r="F4" i="12"/>
  <c r="E5" i="12"/>
  <c r="F4" i="16"/>
  <c r="D4" i="16"/>
  <c r="I5" i="12"/>
  <c r="J4" i="12"/>
  <c r="H4" i="12"/>
  <c r="G5" i="12"/>
  <c r="L4" i="12"/>
  <c r="G4" i="13"/>
  <c r="H4" i="13" s="1"/>
  <c r="J4" i="4"/>
  <c r="H4" i="4"/>
  <c r="L4" i="4"/>
  <c r="K5" i="4"/>
  <c r="E4" i="13"/>
  <c r="F4" i="13" s="1"/>
  <c r="D4" i="13"/>
  <c r="F4" i="4"/>
  <c r="C5" i="4"/>
  <c r="C5" i="12"/>
  <c r="D4" i="12"/>
  <c r="D4" i="4"/>
  <c r="G5" i="13" l="1"/>
  <c r="E5" i="13"/>
  <c r="C5" i="13"/>
</calcChain>
</file>

<file path=xl/sharedStrings.xml><?xml version="1.0" encoding="utf-8"?>
<sst xmlns="http://schemas.openxmlformats.org/spreadsheetml/2006/main" count="938" uniqueCount="597">
  <si>
    <t>Other</t>
  </si>
  <si>
    <t>Square Feet</t>
  </si>
  <si>
    <t>Windows</t>
  </si>
  <si>
    <t>Notes:</t>
  </si>
  <si>
    <t>Window Height (Inches)</t>
  </si>
  <si>
    <t>Window Width (Inches)</t>
  </si>
  <si>
    <t>Window Type</t>
  </si>
  <si>
    <t>Enter Value Below:</t>
  </si>
  <si>
    <t>Cost Per Window</t>
  </si>
  <si>
    <t>Cost over Fifty Years</t>
  </si>
  <si>
    <t>Double Hung</t>
  </si>
  <si>
    <t>Complete Repair Existing Wooden Window</t>
  </si>
  <si>
    <t>Cost are quoted per rounded square foot</t>
  </si>
  <si>
    <t>Lifespan Cost        Per Year</t>
  </si>
  <si>
    <t>Storm Windows</t>
  </si>
  <si>
    <t>1 over 1</t>
  </si>
  <si>
    <t>(50 Year Lifespan)*</t>
  </si>
  <si>
    <t>* Assumes normal periodic Maintenance and painting</t>
  </si>
  <si>
    <t>Windows with Storms</t>
  </si>
  <si>
    <t>Approach</t>
  </si>
  <si>
    <t>Cost per/sf</t>
  </si>
  <si>
    <t>Lifespan</t>
  </si>
  <si>
    <t>Double Hung Windows</t>
  </si>
  <si>
    <t>Retaining Original</t>
  </si>
  <si>
    <t>Tune-up &amp; Weatherization</t>
  </si>
  <si>
    <t>Replacing Original</t>
  </si>
  <si>
    <t>Wood, ext. aluminum or vinyl clad, tilt,</t>
  </si>
  <si>
    <t>Insulated glass, finished interior wood</t>
  </si>
  <si>
    <t>face, screen, paint/finish one side</t>
  </si>
  <si>
    <r>
      <t xml:space="preserve">Wood, ext. </t>
    </r>
    <r>
      <rPr>
        <b/>
        <sz val="11"/>
        <color theme="1"/>
        <rFont val="Calibri"/>
        <family val="2"/>
        <scheme val="minor"/>
      </rPr>
      <t>not</t>
    </r>
    <r>
      <rPr>
        <sz val="11"/>
        <color theme="1"/>
        <rFont val="Calibri"/>
        <family val="2"/>
        <scheme val="minor"/>
      </rPr>
      <t xml:space="preserve"> aluminum or vinyl clad, tilt,</t>
    </r>
  </si>
  <si>
    <t>Insulated glass, finished interior &amp; exterior</t>
  </si>
  <si>
    <t>wood faces, screen, paint/finish two sides</t>
  </si>
  <si>
    <t>Vinyl, tilt, low-e. insulated glass, full screen</t>
  </si>
  <si>
    <t xml:space="preserve">*= with storm window &amp; periodic paint </t>
  </si>
  <si>
    <t xml:space="preserve">      maintenance</t>
  </si>
  <si>
    <t xml:space="preserve">**= Average time for wood to rot, cladding </t>
  </si>
  <si>
    <t xml:space="preserve">       to fail &amp; IG seal &amp; balance failure</t>
  </si>
  <si>
    <t>***= Average time IG seal &amp; balance failure</t>
  </si>
  <si>
    <t>Casement Window</t>
  </si>
  <si>
    <t>Retaining Original Wood</t>
  </si>
  <si>
    <t xml:space="preserve">Wood, ext. aluminum or vinyl clad,  </t>
  </si>
  <si>
    <t xml:space="preserve">Insulated glass, screen, </t>
  </si>
  <si>
    <t>Vinyl, low-e. insulated glass, full screen</t>
  </si>
  <si>
    <t>***= Average time IG seal failure, warpage</t>
  </si>
  <si>
    <t>Wooden Storm with removable</t>
  </si>
  <si>
    <t>screen and glass panels from</t>
  </si>
  <si>
    <t>inside the property, Oil primed,</t>
  </si>
  <si>
    <t>with shipping/install.</t>
  </si>
  <si>
    <t>Wooden Storm, triple track with</t>
  </si>
  <si>
    <t>self-storing, operable screen &amp;</t>
  </si>
  <si>
    <t>glass, oil primed, with</t>
  </si>
  <si>
    <t>shipping/install.</t>
  </si>
  <si>
    <t>Commercial grade, extruded</t>
  </si>
  <si>
    <t>Aluminum triple-track, self-storing,</t>
  </si>
  <si>
    <t>operable, factory paint, with install.</t>
  </si>
  <si>
    <t>Aluminum, lumber yard grade,</t>
  </si>
  <si>
    <t>unpainted, triple-track, self-storing,</t>
  </si>
  <si>
    <t>operable with install.</t>
  </si>
  <si>
    <t>**= with periodic paint maintenance</t>
  </si>
  <si>
    <t xml:space="preserve">        and weather stripping replacement</t>
  </si>
  <si>
    <t>Tune-Up &amp; Weatherization: Wooden Double Hung Opening (two sashes)</t>
  </si>
  <si>
    <t>Tune-Up Repair Existing Wooden Window</t>
  </si>
  <si>
    <t>(40 Year Lifespan)*</t>
  </si>
  <si>
    <t>Commercial grade, extruded Alum. Triple-track, self-storing, operable, factory paint, w/install.</t>
  </si>
  <si>
    <t>Wooden Storm, triple track w/self storing, operable screen &amp; glass, oil prime, shipping/install.</t>
  </si>
  <si>
    <t>Wooden Storm w/removable screen &amp; glass panels from inside, oil primed, shipping &amp; install.</t>
  </si>
  <si>
    <t>Aluminum, lumber yard grade, unpainted, triple-track, self storing, operable with install.</t>
  </si>
  <si>
    <t>Repair Existing Wooden Storm Window</t>
  </si>
  <si>
    <t>Complete Repair Window and  Existing Wooden Storm Window</t>
  </si>
  <si>
    <t>Complete Repair Window and  New Wooden Storm Window</t>
  </si>
  <si>
    <t>Tune-Up  and  New Wooden Storm Window</t>
  </si>
  <si>
    <t>Repair or Replacement Windows</t>
  </si>
  <si>
    <t>Wood, ext. aluminum or vinyl clad, insulated glass, screen</t>
  </si>
  <si>
    <t>Vinyl, low-e, insulated glass, full screen</t>
  </si>
  <si>
    <t>REPAIR</t>
  </si>
  <si>
    <t>REPLACEMENT</t>
  </si>
  <si>
    <t>xoxox</t>
  </si>
  <si>
    <t>Window Repair Definitions</t>
  </si>
  <si>
    <t>Complete Repair &amp; Weatherization: Wooden Double Hung Opening (two sashes)</t>
  </si>
  <si>
    <t>Complete Repair &amp; Weatherization: Wooden Casement (one sash)</t>
  </si>
  <si>
    <t xml:space="preserve">++ Always review  Repair Definitions prior to entry in the fields below </t>
  </si>
  <si>
    <t xml:space="preserve">++  Always review  Repair Definitions prior to entry in the fields below </t>
  </si>
  <si>
    <t>WOODEN WINDOWS</t>
  </si>
  <si>
    <t>WITH STORMS</t>
  </si>
  <si>
    <t>Remove all paint to bare wood, cleaning,</t>
  </si>
  <si>
    <t>caulking, two latex top coats, all brushed.</t>
  </si>
  <si>
    <t>Three colors.</t>
  </si>
  <si>
    <t>cleaning. Re-paint same colors, two coats at 20 yrs.</t>
  </si>
  <si>
    <t>North</t>
  </si>
  <si>
    <t>South</t>
  </si>
  <si>
    <t>East</t>
  </si>
  <si>
    <t>West</t>
  </si>
  <si>
    <t>Width</t>
  </si>
  <si>
    <t>Approximate Square Footage</t>
  </si>
  <si>
    <t>Total</t>
  </si>
  <si>
    <t>Enter Dimensions Here</t>
  </si>
  <si>
    <t>PAINTING</t>
  </si>
  <si>
    <t>COVERING WITH Vinyl or Aluminum</t>
  </si>
  <si>
    <t>Number of Panes</t>
  </si>
  <si>
    <t>Non-Clad Wood Lifespan Cost  Per Year</t>
  </si>
  <si>
    <t>Storm Window Options</t>
  </si>
  <si>
    <t>original window with storm options</t>
  </si>
  <si>
    <t xml:space="preserve">       </t>
  </si>
  <si>
    <t>(15 Year Lifespan)**</t>
  </si>
  <si>
    <t>(15 Year Lifespan)***</t>
  </si>
  <si>
    <t>++ = See Repair Definitions Tab</t>
  </si>
  <si>
    <t>(50 Year Lifespan)**</t>
  </si>
  <si>
    <t>(30 Year Lifespan)**</t>
  </si>
  <si>
    <t>* = with periodic paint and putty maintenance</t>
  </si>
  <si>
    <t>** = with periodic paint maintenance and weather stripping replacement once</t>
  </si>
  <si>
    <t>STORMS WINDOW</t>
  </si>
  <si>
    <t>OPTIONS</t>
  </si>
  <si>
    <t xml:space="preserve"> * = with storm window and periodic paint maintenance</t>
  </si>
  <si>
    <t xml:space="preserve"> ** = Average time for wood to rot, cladding to fail and IG seal &amp; balance failure</t>
  </si>
  <si>
    <t xml:space="preserve"> *** = Average time IG seal failure and warpage</t>
  </si>
  <si>
    <t>YOUR WINDOW SIZE</t>
  </si>
  <si>
    <t>in inches</t>
  </si>
  <si>
    <t>Height</t>
  </si>
  <si>
    <t>Enter your Dimensions here</t>
  </si>
  <si>
    <t>* = with storm window and periodic paint maintenance</t>
  </si>
  <si>
    <t>Soffit/Fascia &amp; Brackets/Corbels</t>
  </si>
  <si>
    <t>Remove all paint to bare wood, cleaning, wood repairs, one coat oil primer, caulking, two latex top coats, all brushed.  Three colors.</t>
  </si>
  <si>
    <t>Lifespan Cost per Year</t>
  </si>
  <si>
    <t>Costs are quoted per rounded square foot</t>
  </si>
  <si>
    <t>(20 Year Lifespan)*</t>
  </si>
  <si>
    <t>* = Periodic paint maintenance/touchup, periodic cleaning.  Repaint same colors, two coats at 20 years.  Includes materials.</t>
  </si>
  <si>
    <t xml:space="preserve">* = Yearly cleaning, vinyl and aluminum cladding will need to be replaced at 10 years.  Clad wood begin rotting under cladding </t>
  </si>
  <si>
    <t>at four (4) to ten (10) years.  Rotted wood repairs before re-cladding.  Re-caulk twice in ten (10) years.  Includes all materials.</t>
  </si>
  <si>
    <t>again in twenty (20) years.</t>
  </si>
  <si>
    <t>Residential &amp; Commercial</t>
  </si>
  <si>
    <t>Eaves &amp; Cornices – Soffit/Fascia &amp; Brackets/Corbels</t>
  </si>
  <si>
    <t>Covering with Aluminum or Vinyl Cladding</t>
  </si>
  <si>
    <t>Installation of vinyl or aluminum with</t>
  </si>
  <si>
    <t>caulking</t>
  </si>
  <si>
    <t>Painting</t>
  </si>
  <si>
    <t>wood repairs, one coat oil primer,</t>
  </si>
  <si>
    <t xml:space="preserve">will need to be replaced at 10 years. Clad wood </t>
  </si>
  <si>
    <t xml:space="preserve">begins rotting under cladding at 4 to 10 years. </t>
  </si>
  <si>
    <t xml:space="preserve">Rotted wood repairs before re-cladding. Re-caulk </t>
  </si>
  <si>
    <t>twice in 10 years. Includes all materials</t>
  </si>
  <si>
    <t>Includes all materials.</t>
  </si>
  <si>
    <t xml:space="preserve">NOTE: Vinyl  &amp; aluminum cladding must be completely </t>
  </si>
  <si>
    <t xml:space="preserve">replaced at 10 years. Cladding joints will need to </t>
  </si>
  <si>
    <t xml:space="preserve">re-caulked at 5 years. Original wood soffit &amp; fascia, </t>
  </si>
  <si>
    <t xml:space="preserve">brackets etc., can be retained, repaired and painted </t>
  </si>
  <si>
    <t>again in 20 years.</t>
  </si>
  <si>
    <t xml:space="preserve">*= Periodic paint maintenance/touchup, periodic </t>
  </si>
  <si>
    <t xml:space="preserve">**= Yearly cleaning, vinyl &amp; aluminum cladding </t>
  </si>
  <si>
    <r>
      <t>Depth of Soffit in</t>
    </r>
    <r>
      <rPr>
        <b/>
        <sz val="11"/>
        <color rgb="FF0000FF"/>
        <rFont val="Calibri"/>
        <family val="2"/>
        <scheme val="minor"/>
      </rPr>
      <t xml:space="preserve"> Inches</t>
    </r>
  </si>
  <si>
    <r>
      <t xml:space="preserve">Depth of Facia in </t>
    </r>
    <r>
      <rPr>
        <b/>
        <u/>
        <sz val="11"/>
        <color rgb="FF0000FF"/>
        <rFont val="Calibri"/>
        <family val="2"/>
        <scheme val="minor"/>
      </rPr>
      <t>Inches</t>
    </r>
  </si>
  <si>
    <r>
      <t xml:space="preserve">Exterior Wall Width in </t>
    </r>
    <r>
      <rPr>
        <b/>
        <u/>
        <sz val="11"/>
        <color rgb="FFC00000"/>
        <rFont val="Calibri"/>
        <family val="2"/>
        <scheme val="minor"/>
      </rPr>
      <t>Feet</t>
    </r>
  </si>
  <si>
    <t>Enter your dimensions</t>
  </si>
  <si>
    <t xml:space="preserve">on the table to the </t>
  </si>
  <si>
    <t>right.</t>
  </si>
  <si>
    <t>Installation of vinyl or aluminum with caulking.</t>
  </si>
  <si>
    <t>(10 Year Lifespan)*</t>
  </si>
  <si>
    <t>Actual Footage</t>
  </si>
  <si>
    <t>Theses dimensions will be carried over to all window types;</t>
  </si>
  <si>
    <t>then move to the approriate bottom tab for Double Hung, Storm, or Casement Window.</t>
  </si>
  <si>
    <t>Actual Square Feet</t>
  </si>
  <si>
    <t>COVER</t>
  </si>
  <si>
    <t xml:space="preserve">Cornices &amp; Eaves </t>
  </si>
  <si>
    <t>Ceiling</t>
  </si>
  <si>
    <t>Commercial</t>
  </si>
  <si>
    <t>Storefront Windows - Repair vs Replacement</t>
  </si>
  <si>
    <t xml:space="preserve">Replace Original, Fixed, Storefront Windows </t>
  </si>
  <si>
    <r>
      <t>New Aluminum.</t>
    </r>
    <r>
      <rPr>
        <sz val="11"/>
        <color theme="1"/>
        <rFont val="Calibri"/>
        <family val="2"/>
        <scheme val="minor"/>
      </rPr>
      <t xml:space="preserve"> Anodized finish, thermally broken extruded</t>
    </r>
  </si>
  <si>
    <t>aluminum frame, caulking, 1” thick insulated glass, Low E, fixed.</t>
  </si>
  <si>
    <t xml:space="preserve"> 20-year warrantee. All labor &amp; materials.</t>
  </si>
  <si>
    <t>12 yrs.**</t>
  </si>
  <si>
    <t>Repair Original, Fixed, Storefront Windows</t>
  </si>
  <si>
    <r>
      <t>Repair Existing.</t>
    </r>
    <r>
      <rPr>
        <sz val="11"/>
        <color theme="1"/>
        <rFont val="Calibri"/>
        <family val="2"/>
        <scheme val="minor"/>
      </rPr>
      <t xml:space="preserve"> Repair rotted or broken areas. Strip all paint, re-glaze</t>
    </r>
  </si>
  <si>
    <t>existing glass. Oil prime, caulking and three oil top coats, brushed.</t>
  </si>
  <si>
    <t>All labor &amp; materials.</t>
  </si>
  <si>
    <t>30 yrs.*</t>
  </si>
  <si>
    <r>
      <t xml:space="preserve">Replace Glass. </t>
    </r>
    <r>
      <rPr>
        <sz val="11"/>
        <color theme="1"/>
        <rFont val="Calibri"/>
        <family val="2"/>
        <scheme val="minor"/>
      </rPr>
      <t>Laminated, ¼” safety glass installed.</t>
    </r>
  </si>
  <si>
    <r>
      <t>*=</t>
    </r>
    <r>
      <rPr>
        <b/>
        <sz val="10"/>
        <color theme="1"/>
        <rFont val="Calibri"/>
        <family val="2"/>
        <scheme val="minor"/>
      </rPr>
      <t xml:space="preserve"> </t>
    </r>
    <r>
      <rPr>
        <sz val="10"/>
        <color theme="1"/>
        <rFont val="Calibri"/>
        <family val="2"/>
        <scheme val="minor"/>
      </rPr>
      <t xml:space="preserve">Periodic paint maintenance. This product and/or method has a life cycle of </t>
    </r>
  </si>
  <si>
    <t xml:space="preserve">over 100 years with repairs, paint removal and/or re-painting once every 20 years. </t>
  </si>
  <si>
    <t>No exterior storm means re-paint in 20 years and repairs again in 30 years</t>
  </si>
  <si>
    <t xml:space="preserve">**= Insulated glass failure with condensation between panes at 10 to 12 years. </t>
  </si>
  <si>
    <t>STOREFRONT FIXED REPAIR OR REPLACE</t>
  </si>
  <si>
    <t>(30 Year Lifespan)*</t>
  </si>
  <si>
    <t>Cost over Thirty Years</t>
  </si>
  <si>
    <t xml:space="preserve">New Aluminum. Anodized finish, thermally broken extruded aluminum frame, caulking, 1" thick insulated glass, Low 'E', fixed, 20-year warrantee. All labor &amp; materials. </t>
  </si>
  <si>
    <t>(12 Year Lifespan)**</t>
  </si>
  <si>
    <t>Number of Windows</t>
  </si>
  <si>
    <t>Total Square Feet Rounded</t>
  </si>
  <si>
    <t>* = Periodic paint maintenance.  This product/or method has a life cycle of over 100 years</t>
  </si>
  <si>
    <t>with repairs, paint removal and/or re-painting once every 20 years.  No exterior storm</t>
  </si>
  <si>
    <t>means re-paint in 20 years and repairs again in 30 years.</t>
  </si>
  <si>
    <t>** = Insulated glass failure with condensation between panes at 10 to 12 years.</t>
  </si>
  <si>
    <t>++  Always review  Repair Definitions prior to entry in the fields below (see Storefront Windows Data tab)</t>
  </si>
  <si>
    <t>Repair Existing. Repair rotted or broken areas. Strip all paint, re-glaze existing glass. Oil prime, caulking and three oil top coats, brushed. All  labor and materials.</t>
  </si>
  <si>
    <t>Aluminum     Lifespan Cost Per Year</t>
  </si>
  <si>
    <t>Exterior Storefront Entry Doors - Repair vs Replacement</t>
  </si>
  <si>
    <t xml:space="preserve">Replace Original Storefront Entry Door </t>
  </si>
  <si>
    <r>
      <t>New Wood-Solid mahogany.</t>
    </r>
    <r>
      <rPr>
        <sz val="11"/>
        <color theme="1"/>
        <rFont val="Calibri"/>
        <family val="2"/>
        <scheme val="minor"/>
      </rPr>
      <t xml:space="preserve"> 1-3/4” thick, dowel joint construction,</t>
    </r>
  </si>
  <si>
    <t>½ view ¼” laminated glass, painted or stained and coated with spar varnish.</t>
  </si>
  <si>
    <t>Installed with hinges in existing jamb. No passage set, closer or deadbolt.</t>
  </si>
  <si>
    <t>10 yrs.**</t>
  </si>
  <si>
    <r>
      <t>New Wood- Fir.</t>
    </r>
    <r>
      <rPr>
        <sz val="11"/>
        <color theme="1"/>
        <rFont val="Calibri"/>
        <family val="2"/>
        <scheme val="minor"/>
      </rPr>
      <t xml:space="preserve"> Panel door, 1-3/4” thick, dowel joint construction,</t>
    </r>
  </si>
  <si>
    <t>½ view ¼” laminated glass, painted or stained &amp; spar varnished, with hinges.</t>
  </si>
  <si>
    <r>
      <t xml:space="preserve">New Fiberglass. </t>
    </r>
    <r>
      <rPr>
        <sz val="11"/>
        <color theme="1"/>
        <rFont val="Calibri"/>
        <family val="2"/>
        <scheme val="minor"/>
      </rPr>
      <t>Fan light,</t>
    </r>
    <r>
      <rPr>
        <b/>
        <sz val="11"/>
        <color theme="1"/>
        <rFont val="Calibri"/>
        <family val="2"/>
        <scheme val="minor"/>
      </rPr>
      <t xml:space="preserve"> </t>
    </r>
    <r>
      <rPr>
        <sz val="11"/>
        <color theme="1"/>
        <rFont val="Calibri"/>
        <family val="2"/>
        <scheme val="minor"/>
      </rPr>
      <t xml:space="preserve">pre-hung fiberglass entry doors.  With </t>
    </r>
  </si>
  <si>
    <t xml:space="preserve">brick mold. Painted or finished. Insulated glass. Adjustable thermal-break </t>
  </si>
  <si>
    <t>brass threshold. 4-9/16" jamb. No passage set, closer or deadbolt. All labor &amp;</t>
  </si>
  <si>
    <t>materials.</t>
  </si>
  <si>
    <t>10 yrs.****</t>
  </si>
  <si>
    <r>
      <t>New Aluminum.</t>
    </r>
    <r>
      <rPr>
        <sz val="11"/>
        <color theme="1"/>
        <rFont val="Calibri"/>
        <family val="2"/>
        <scheme val="minor"/>
      </rPr>
      <t xml:space="preserve"> Hinged aluminum entry door with ¾ view, ¼” laminated</t>
    </r>
  </si>
  <si>
    <t>glass with weather stripping, closer and pulls. Factory powder coat finish</t>
  </si>
  <si>
    <t>and insulated. 10-year warrantee. All labor &amp; materials.</t>
  </si>
  <si>
    <t>10 yrs.***</t>
  </si>
  <si>
    <r>
      <t>New Passage Set (knobs), Deadbolt &amp; Closer.</t>
    </r>
    <r>
      <rPr>
        <sz val="11"/>
        <color theme="1"/>
        <rFont val="Calibri"/>
        <family val="2"/>
        <scheme val="minor"/>
      </rPr>
      <t xml:space="preserve"> Premium quality, installed</t>
    </r>
  </si>
  <si>
    <t>10 yrs.</t>
  </si>
  <si>
    <t>Repair Original Entry Door</t>
  </si>
  <si>
    <r>
      <t>Repair Existing.</t>
    </r>
    <r>
      <rPr>
        <sz val="11"/>
        <color theme="1"/>
        <rFont val="Calibri"/>
        <family val="2"/>
        <scheme val="minor"/>
      </rPr>
      <t xml:space="preserve"> Repair rotted or broken areas. Strip all paint or finish off door.</t>
    </r>
  </si>
  <si>
    <t>Re-glaze glass. Get door operating smoothly. Oil prime with three top coats,</t>
  </si>
  <si>
    <t>brushed or stained with two coats spar varnish. New weather-stripping on top</t>
  </si>
  <si>
    <t>and two sides, with sweep at bottom. Use existing passage set or deadbolt.</t>
  </si>
  <si>
    <t>20 yrs.*</t>
  </si>
  <si>
    <t>**= New growth wood, dowel instead of mortise &amp; tenon construction.</t>
  </si>
  <si>
    <t>Replace at 10 years due to joint failure and wood rot.</t>
  </si>
  <si>
    <t>***= 10 year factory warrantee. Repaint in 5 years.</t>
  </si>
  <si>
    <t>****= 10 year warrantee typical. Repaint in 5 years.</t>
  </si>
  <si>
    <t>Exterior Storefront Entry Door</t>
  </si>
  <si>
    <t xml:space="preserve">++  Always review Storefront Entry Door Data tab prior to entry in the fields below </t>
  </si>
  <si>
    <t>Cost Per Door</t>
  </si>
  <si>
    <t>Cost over Twenty Years</t>
  </si>
  <si>
    <t>Lifespan Cost Per Year</t>
  </si>
  <si>
    <t>Lifespan Cost  Per Year</t>
  </si>
  <si>
    <t>(10 Year Lifespan)**</t>
  </si>
  <si>
    <t>Fiberglass             Lifespan Cost  Per Year</t>
  </si>
  <si>
    <t>(10 Year Lifespan)***</t>
  </si>
  <si>
    <t>ʘʘ   New Passage Set (knobs), Deadbolt &amp; Closer all above options.  Premium quality, installed $750.00 per door, lifespan 10 years.   ʘʘ</t>
  </si>
  <si>
    <r>
      <rPr>
        <b/>
        <sz val="11"/>
        <color theme="5" tint="-0.499984740745262"/>
        <rFont val="Calibri"/>
        <family val="2"/>
        <scheme val="minor"/>
      </rPr>
      <t>Repair Existing</t>
    </r>
    <r>
      <rPr>
        <b/>
        <sz val="9"/>
        <rFont val="Calibri"/>
        <family val="2"/>
        <scheme val="minor"/>
      </rPr>
      <t>. Repair rotted or broken areas. Strip all paint on finish off door. Re-glaze glass. Get door operating smoothly. Oil prime with three top coats, brushed or stained with two coats spar varnish. New weather-stripping on top and two sides with sweep at bottom. Use existing passage set or deadbolt. All labor &amp; materials.</t>
    </r>
  </si>
  <si>
    <r>
      <rPr>
        <b/>
        <sz val="11"/>
        <color theme="5" tint="-0.499984740745262"/>
        <rFont val="Calibri"/>
        <family val="2"/>
        <scheme val="minor"/>
      </rPr>
      <t>New Wood-Solid Mahogany</t>
    </r>
    <r>
      <rPr>
        <b/>
        <sz val="9"/>
        <rFont val="Calibri"/>
        <family val="2"/>
        <scheme val="minor"/>
      </rPr>
      <t>.                                   1-3/4" thick, dowel joint construction, painted or stained and coated with spar varnish. Installed with hinges in existing jamb. No passage set or deadbolt.  All labor  &amp; materials.</t>
    </r>
  </si>
  <si>
    <r>
      <rPr>
        <b/>
        <sz val="11"/>
        <color theme="5" tint="-0.499984740745262"/>
        <rFont val="Calibri"/>
        <family val="2"/>
        <scheme val="minor"/>
      </rPr>
      <t>New Wood-Fir</t>
    </r>
    <r>
      <rPr>
        <b/>
        <sz val="9"/>
        <rFont val="Calibri"/>
        <family val="2"/>
        <scheme val="minor"/>
      </rPr>
      <t>.     Panel door, 1-3/4" thick, dowel joint construction, painted or stained &amp; spar varnished, with hinges. Installed with hinges in existing jamb. No passage set or deadbolt. All labor &amp; Materials.</t>
    </r>
  </si>
  <si>
    <r>
      <rPr>
        <b/>
        <sz val="11"/>
        <color theme="5" tint="-0.499984740745262"/>
        <rFont val="Calibri"/>
        <family val="2"/>
        <scheme val="minor"/>
      </rPr>
      <t>New Fiberglas</t>
    </r>
    <r>
      <rPr>
        <b/>
        <sz val="9"/>
        <color theme="5" tint="-0.499984740745262"/>
        <rFont val="Calibri"/>
        <family val="2"/>
        <scheme val="minor"/>
      </rPr>
      <t>s</t>
    </r>
    <r>
      <rPr>
        <b/>
        <sz val="9"/>
        <rFont val="Calibri"/>
        <family val="2"/>
        <scheme val="minor"/>
      </rPr>
      <t>.  Fan light, pre-hung fiberglass entry doors. With brick mold. Painted or finished. Insulated glass. Adjustable thermal-break brass threshold. 4-9/16" jamb. No passage set or deadbolt.                                 All labor &amp; materials.</t>
    </r>
  </si>
  <si>
    <t>* = Periodic paint maintenance.  This product and/or method has a life cycle of over 100 years with repairs, paint removal and/or re-painting once every 20 years.</t>
  </si>
  <si>
    <t>* =  REPLACE GLASS  - Laminated, 1/4" safety glass installed @ $15.39 per square foot.</t>
  </si>
  <si>
    <t>*** = Ten (10) year factory warrantee.  Repaint in five (5) years.</t>
  </si>
  <si>
    <t>**** = Ten (10) year warrantee typical.  Repaint in five (5) years.</t>
  </si>
  <si>
    <r>
      <t xml:space="preserve">All costs from suppliers, contractors and the </t>
    </r>
    <r>
      <rPr>
        <b/>
        <i/>
        <sz val="10"/>
        <color theme="1"/>
        <rFont val="Calibri"/>
        <family val="2"/>
        <scheme val="minor"/>
      </rPr>
      <t>2017 National Construction</t>
    </r>
  </si>
  <si>
    <r>
      <rPr>
        <b/>
        <i/>
        <sz val="10"/>
        <color theme="1"/>
        <rFont val="Calibri"/>
        <family val="2"/>
        <scheme val="minor"/>
      </rPr>
      <t>Estimator</t>
    </r>
    <r>
      <rPr>
        <b/>
        <sz val="10"/>
        <color theme="1"/>
        <rFont val="Calibri"/>
        <family val="2"/>
        <scheme val="minor"/>
      </rPr>
      <t xml:space="preserve"> and adjusted for Hutchinson, Kansas labor and materials.</t>
    </r>
  </si>
  <si>
    <t>Rounded Square Footage</t>
  </si>
  <si>
    <r>
      <rPr>
        <b/>
        <sz val="11"/>
        <color theme="5" tint="-0.499984740745262"/>
        <rFont val="Calibri"/>
        <family val="2"/>
        <scheme val="minor"/>
      </rPr>
      <t>New Aluminum</t>
    </r>
    <r>
      <rPr>
        <b/>
        <sz val="9"/>
        <rFont val="Calibri"/>
        <family val="2"/>
        <scheme val="minor"/>
      </rPr>
      <t>.  Hinged aluminum entry door with 3/4 view, 1/4"laminated glass with weather stripping, closer and pulls.  Factory powder coat finish and insulated. Ten (10) year warrantee.                                       All labor &amp; materials.</t>
    </r>
  </si>
  <si>
    <t>Aluminum Lifespan Cost per Year</t>
  </si>
  <si>
    <t>Actual Sq. Ft</t>
  </si>
  <si>
    <t>** = New growth wood, dowel instead of mortise and tenon construction.  Replace at 10 years due to joint failure and wood rot.</t>
  </si>
  <si>
    <t>Windows-Commercial</t>
  </si>
  <si>
    <t>Aluminum Commercial Grade. Extruded</t>
  </si>
  <si>
    <t>aluminum, Insulated glass, Low-E, spring</t>
  </si>
  <si>
    <t>balances, new aluminum jamb/sill.</t>
  </si>
  <si>
    <t>15 yrs.**</t>
  </si>
  <si>
    <t>15 yrs.***</t>
  </si>
  <si>
    <t>50 yrs.*</t>
  </si>
  <si>
    <t>40 yrs.*</t>
  </si>
  <si>
    <t>Repair existing traditional puttied</t>
  </si>
  <si>
    <t>wooden storm window</t>
  </si>
  <si>
    <t>50 yrs. **</t>
  </si>
  <si>
    <t>30 yrs. **</t>
  </si>
  <si>
    <t>*=with periodic paint and putty</t>
  </si>
  <si>
    <t xml:space="preserve">     maintenance.</t>
  </si>
  <si>
    <t xml:space="preserve">        once</t>
  </si>
  <si>
    <t>Commercial Windows</t>
  </si>
  <si>
    <t>Aluminum Commercial Grade. Extruded aluminum, insulated glass, Low-'e', spring balances, new aluminum jamb/still.</t>
  </si>
  <si>
    <t>Wood, ext. aluminum or vinyl clad, tilt, insulated glass, finished interior wood face, screen, paint/finish one side.</t>
  </si>
  <si>
    <t>*** = Average time insulated glass seal failure and balance failure.</t>
  </si>
  <si>
    <t>Vinyl, tilt, low-'e', Insulated glass, full screen.</t>
  </si>
  <si>
    <t>Wooden Double Hung Repair vs. Replacement</t>
  </si>
  <si>
    <r>
      <t xml:space="preserve">Wood, ext. </t>
    </r>
    <r>
      <rPr>
        <b/>
        <u/>
        <sz val="9"/>
        <rFont val="Calibri"/>
        <family val="2"/>
        <scheme val="minor"/>
      </rPr>
      <t>not</t>
    </r>
    <r>
      <rPr>
        <b/>
        <sz val="9"/>
        <rFont val="Calibri"/>
        <family val="2"/>
        <scheme val="minor"/>
      </rPr>
      <t xml:space="preserve"> aluminum or vinyl clad, tilt, insulated glass, finished interior &amp; exterior wood faces, screen, paint/finish two sides.</t>
    </r>
  </si>
  <si>
    <t>** = Average time for wood to rot, cladding to fail and/or insulated glass seal and/or balance failure.</t>
  </si>
  <si>
    <t>Exterior Brick Wall Repair vs Covering Brick Wall- Data</t>
  </si>
  <si>
    <t>Cover Original Brick</t>
  </si>
  <si>
    <r>
      <t>Aluminum Panels</t>
    </r>
    <r>
      <rPr>
        <sz val="11"/>
        <color theme="1"/>
        <rFont val="Calibri"/>
        <family val="2"/>
        <scheme val="minor"/>
      </rPr>
      <t>. Install 16 gauge galvanized steel stud</t>
    </r>
  </si>
  <si>
    <t>grid to brick wall. Attach 17 gauge, 26” wide x 24’ long,</t>
  </si>
  <si>
    <t>flashings &amp; rubber gaskets etc. Includes scaffolding</t>
  </si>
  <si>
    <t>and all fasteners. Factory painted</t>
  </si>
  <si>
    <t>15 yrs.*</t>
  </si>
  <si>
    <r>
      <t>Steel Panels.</t>
    </r>
    <r>
      <rPr>
        <sz val="11"/>
        <color theme="1"/>
        <rFont val="Calibri"/>
        <family val="2"/>
        <scheme val="minor"/>
      </rPr>
      <t xml:space="preserve"> 26 gauge, 27-1/2” wide x 12’ long,</t>
    </r>
  </si>
  <si>
    <t>galvanized steel panels over galvanized, 16 gauge</t>
  </si>
  <si>
    <t>steel stud grid attached to brick wall. Factory painted</t>
  </si>
  <si>
    <r>
      <t>Cement Based Coating.</t>
    </r>
    <r>
      <rPr>
        <sz val="11"/>
        <color theme="1"/>
        <rFont val="Calibri"/>
        <family val="2"/>
        <scheme val="minor"/>
      </rPr>
      <t xml:space="preserve"> Applied ½” thick in two coats</t>
    </r>
  </si>
  <si>
    <t>directly to the original brick. Painted &amp; waterproof.</t>
  </si>
  <si>
    <t>Repoint &amp; Repair Brick Wall</t>
  </si>
  <si>
    <t>Clean wall by hand with detergent, remove failed mortar,</t>
  </si>
  <si>
    <t>clean debris from joints, moisten joints, install new mortar</t>
  </si>
  <si>
    <t>based on a mortar analysis. Includes scaffolding &amp; masking</t>
  </si>
  <si>
    <t>as needed. Includes minor brick repairs.</t>
  </si>
  <si>
    <t>75 yrs.**</t>
  </si>
  <si>
    <t>*= Yearly cleaning, stained. Factory paint will need to be repainted</t>
  </si>
  <si>
    <t xml:space="preserve">in 10 years. Moisture trapped behind wall cladding may rust the </t>
  </si>
  <si>
    <t>steel panels.</t>
  </si>
  <si>
    <t>**= Periodic maintenance, periodic cleaning. Re-point in 75 years.</t>
  </si>
  <si>
    <t xml:space="preserve">***= Periodic paint maintenance. Moisture is trapped behind </t>
  </si>
  <si>
    <t>the cement coating causing further damage to original brick wall.</t>
  </si>
  <si>
    <t>Exterior Brick Wall</t>
  </si>
  <si>
    <t>Repair vs. Cover</t>
  </si>
  <si>
    <t>Front</t>
  </si>
  <si>
    <t>Back</t>
  </si>
  <si>
    <t>Left Side</t>
  </si>
  <si>
    <t>Right Side</t>
  </si>
  <si>
    <r>
      <t xml:space="preserve">Exterior Wall Width in </t>
    </r>
    <r>
      <rPr>
        <b/>
        <u/>
        <sz val="10"/>
        <color rgb="FFFF0000"/>
        <rFont val="Calibri"/>
        <family val="2"/>
        <scheme val="minor"/>
      </rPr>
      <t>Feet</t>
    </r>
  </si>
  <si>
    <t>Clean wall by hand with detergent, remove failed mortar, clean debris from joints, moisten joints, install new mortar based on mortar analysis. Includes scaffolding &amp; masking as needed. Includes minor brick repairs.</t>
  </si>
  <si>
    <r>
      <t xml:space="preserve">Exterior Wall Height in </t>
    </r>
    <r>
      <rPr>
        <b/>
        <u/>
        <sz val="10"/>
        <color rgb="FFFF0000"/>
        <rFont val="Calibri"/>
        <family val="2"/>
        <scheme val="minor"/>
      </rPr>
      <t>Feet</t>
    </r>
  </si>
  <si>
    <t>(75 Year Lifespan)**</t>
  </si>
  <si>
    <t>(15 Year Lifespan)*</t>
  </si>
  <si>
    <r>
      <rPr>
        <b/>
        <u/>
        <sz val="9"/>
        <rFont val="Calibri"/>
        <family val="2"/>
        <scheme val="minor"/>
      </rPr>
      <t>Aluminum Panels</t>
    </r>
    <r>
      <rPr>
        <b/>
        <sz val="9"/>
        <rFont val="Calibri"/>
        <family val="2"/>
        <scheme val="minor"/>
      </rPr>
      <t>. Install 16 gauge galvanized steel stud grid to brick wall. Attach 17 gauge, 26" wide X 24' long flashings &amp; rubber gaskets etc. Includes scaffolding and all fasteners. Factory painted</t>
    </r>
  </si>
  <si>
    <r>
      <rPr>
        <b/>
        <u/>
        <sz val="9"/>
        <rFont val="Calibri"/>
        <family val="2"/>
        <scheme val="minor"/>
      </rPr>
      <t>Steel Panels</t>
    </r>
    <r>
      <rPr>
        <b/>
        <sz val="9"/>
        <rFont val="Calibri"/>
        <family val="2"/>
        <scheme val="minor"/>
      </rPr>
      <t>. 26 gauge, 27-1/2" wide X 12' long galvanized steel panel over galvanized, 16 gauge steel stud grid attached to brick wall. Factory painted.</t>
    </r>
  </si>
  <si>
    <t>Cost are quoted per rounded        square foot</t>
  </si>
  <si>
    <t>Cost are quoted per rounded   square foot</t>
  </si>
  <si>
    <t>Cost are quoted per rounded    square foot</t>
  </si>
  <si>
    <r>
      <rPr>
        <b/>
        <u/>
        <sz val="9"/>
        <rFont val="Calibri"/>
        <family val="2"/>
        <scheme val="minor"/>
      </rPr>
      <t>Cement Based Coating</t>
    </r>
    <r>
      <rPr>
        <b/>
        <sz val="9"/>
        <rFont val="Calibri"/>
        <family val="2"/>
        <scheme val="minor"/>
      </rPr>
      <t>.  Applied 1/2" thick in two coats directly to the original brick.  Painted and waterproofed.</t>
    </r>
  </si>
  <si>
    <t>Details</t>
  </si>
  <si>
    <t>Completed Cost</t>
  </si>
  <si>
    <t>Cost over Seventy-Five (75) Years</t>
  </si>
  <si>
    <t>Footnotes:</t>
  </si>
  <si>
    <t>rust the steel stud work and/or steel panels.</t>
  </si>
  <si>
    <t>** = Periodic maintenance, periodic cleaning.  Repoint in Seventy-Five (75) years.</t>
  </si>
  <si>
    <t>*** = Periodic paint maintenance.  Moisture is trapped behind the cement coating causing further damage to the original</t>
  </si>
  <si>
    <t>Commercial-Interior Floor Coverings. Data- Repair vs Replacement</t>
  </si>
  <si>
    <t>Replace or Cover Original Flooring</t>
  </si>
  <si>
    <r>
      <t>New Wood.</t>
    </r>
    <r>
      <rPr>
        <sz val="11"/>
        <color theme="1"/>
        <rFont val="Calibri"/>
        <family val="2"/>
        <scheme val="minor"/>
      </rPr>
      <t xml:space="preserve"> Douglas fir, T &amp; G, traditional dimension, ¾” thick</t>
    </r>
  </si>
  <si>
    <t>x 3-1/4” wide, vertical grain, B-grade product. 60, 80 &amp;100 grit</t>
  </si>
  <si>
    <t>sanding. Three coats of satin polyurethane. All labor &amp; materials.</t>
  </si>
  <si>
    <r>
      <t>New Wood.</t>
    </r>
    <r>
      <rPr>
        <sz val="11"/>
        <color theme="1"/>
        <rFont val="Calibri"/>
        <family val="2"/>
        <scheme val="minor"/>
      </rPr>
      <t xml:space="preserve"> Red oak, T &amp; G, traditional dimension, ¾” thick</t>
    </r>
  </si>
  <si>
    <t>x 2-1/4” wide, flat grain, B-grade product. 60, 80 &amp;100 grit sanding.</t>
  </si>
  <si>
    <t>Three coats of satin polyurethane. All labor &amp; materials.</t>
  </si>
  <si>
    <r>
      <t>Laminate Flooring</t>
    </r>
    <r>
      <rPr>
        <sz val="11"/>
        <color theme="1"/>
        <rFont val="Calibri"/>
        <family val="2"/>
        <scheme val="minor"/>
      </rPr>
      <t>. Plastic laminate over plywood. 3/8” average</t>
    </r>
  </si>
  <si>
    <t>thickness, tongue &amp; grooves glued. Loose laid.</t>
  </si>
  <si>
    <r>
      <t>Mosaic Tile.</t>
    </r>
    <r>
      <rPr>
        <sz val="11"/>
        <color theme="1"/>
        <rFont val="Calibri"/>
        <family val="2"/>
        <scheme val="minor"/>
      </rPr>
      <t xml:space="preserve"> Install ½”’ cement board, screw &amp; tape joints. Install</t>
    </r>
  </si>
  <si>
    <t>New tile in thin set mortar, install grout and caulking</t>
  </si>
  <si>
    <t>Repair Original Flooring</t>
  </si>
  <si>
    <r>
      <t>Repair Rotted or Missing T &amp; G Floor Boards.</t>
    </r>
    <r>
      <rPr>
        <sz val="11"/>
        <color theme="1"/>
        <rFont val="Calibri"/>
        <family val="2"/>
        <scheme val="minor"/>
      </rPr>
      <t xml:space="preserve"> New wood to match</t>
    </r>
  </si>
  <si>
    <t>original in width, thickness and look. All patches to be toothed-in.</t>
  </si>
  <si>
    <r>
      <t>Passive Restoration of Original Wood Floor</t>
    </r>
    <r>
      <rPr>
        <sz val="11"/>
        <color theme="1"/>
        <rFont val="Calibri"/>
        <family val="2"/>
        <scheme val="minor"/>
      </rPr>
      <t>. Remove old finish with</t>
    </r>
  </si>
  <si>
    <t>non-toxic stripper or denatured alcohol. Fill all Surface nail holes, use</t>
  </si>
  <si>
    <t>oxalic acid crystals in hot water to remove water and pet stains.</t>
  </si>
  <si>
    <t>Three coats of satin polyurethane. No drum sanding! All labor &amp;</t>
  </si>
  <si>
    <r>
      <t>Aggressive Restoration of Original Wood Floor</t>
    </r>
    <r>
      <rPr>
        <sz val="11"/>
        <color theme="1"/>
        <rFont val="Calibri"/>
        <family val="2"/>
        <scheme val="minor"/>
      </rPr>
      <t>. Drum sand 30, 60, 80 &amp;</t>
    </r>
  </si>
  <si>
    <t>100 grit to bare wood. Fill nail hole on surface of all boards. Three coats</t>
  </si>
  <si>
    <t>of satin polyurethane. No drum sanding! All labor &amp; materials.</t>
  </si>
  <si>
    <r>
      <t>Repair Original Mosaic Tile</t>
    </r>
    <r>
      <rPr>
        <sz val="11"/>
        <color theme="1"/>
        <rFont val="Calibri"/>
        <family val="2"/>
        <scheme val="minor"/>
      </rPr>
      <t>. Remove old grout, clean tile, minor repairs,</t>
    </r>
  </si>
  <si>
    <t>Re-grout tile.</t>
  </si>
  <si>
    <r>
      <t xml:space="preserve">Commercial Interior </t>
    </r>
    <r>
      <rPr>
        <b/>
        <i/>
        <u/>
        <sz val="14"/>
        <color theme="1"/>
        <rFont val="Calibri"/>
        <family val="2"/>
        <scheme val="minor"/>
      </rPr>
      <t>Flooring</t>
    </r>
  </si>
  <si>
    <t>Room 1</t>
  </si>
  <si>
    <t>Room 2</t>
  </si>
  <si>
    <t>Room 3</t>
  </si>
  <si>
    <t>Room 4</t>
  </si>
  <si>
    <t>Length in Feet</t>
  </si>
  <si>
    <t>Width in Feet</t>
  </si>
  <si>
    <r>
      <rPr>
        <b/>
        <u/>
        <sz val="9"/>
        <rFont val="Calibri"/>
        <family val="2"/>
        <scheme val="minor"/>
      </rPr>
      <t>Repair Rotted or Missing T &amp; G Floor Boards</t>
    </r>
    <r>
      <rPr>
        <b/>
        <sz val="9"/>
        <rFont val="Calibri"/>
        <family val="2"/>
        <scheme val="minor"/>
      </rPr>
      <t>. New wood to match original in width, thickness and look.  All patches to be toothed-in.</t>
    </r>
  </si>
  <si>
    <r>
      <rPr>
        <b/>
        <u/>
        <sz val="9"/>
        <rFont val="Calibri"/>
        <family val="2"/>
        <scheme val="minor"/>
      </rPr>
      <t>Aggressive Restoration of Original Wood Floor</t>
    </r>
    <r>
      <rPr>
        <b/>
        <sz val="9"/>
        <rFont val="Calibri"/>
        <family val="2"/>
        <scheme val="minor"/>
      </rPr>
      <t>. Drum sand 30, 60, 80 &amp; 100 grit to bare wood. Fill nail hole on surface of all boards. Three coats of satin polyurethane.  All labor &amp; materials.</t>
    </r>
  </si>
  <si>
    <r>
      <rPr>
        <b/>
        <u/>
        <sz val="9"/>
        <rFont val="Calibri"/>
        <family val="2"/>
        <scheme val="minor"/>
      </rPr>
      <t>Repair Original Mosaic Tile</t>
    </r>
    <r>
      <rPr>
        <b/>
        <sz val="9"/>
        <rFont val="Calibri"/>
        <family val="2"/>
        <scheme val="minor"/>
      </rPr>
      <t>. Remove old grout, clean tile, minor repairs, Re-grout tile.</t>
    </r>
  </si>
  <si>
    <t>REPLACE or COVER ORIGINAL FLOORING</t>
  </si>
  <si>
    <t>Replace</t>
  </si>
  <si>
    <t xml:space="preserve">Repair </t>
  </si>
  <si>
    <r>
      <rPr>
        <b/>
        <u/>
        <sz val="9"/>
        <rFont val="Calibri"/>
        <family val="2"/>
        <scheme val="minor"/>
      </rPr>
      <t>New Wood</t>
    </r>
    <r>
      <rPr>
        <b/>
        <sz val="9"/>
        <rFont val="Calibri"/>
        <family val="2"/>
        <scheme val="minor"/>
      </rPr>
      <t>. Douglas fir, T &amp;G, traditional dimension, 3/4" thick X 3-1/4" wide, vertical grain, B-grade product.  60, 80 &amp; 100 grit sanding. Three coats of satin polyurethane. All labor and materials.</t>
    </r>
  </si>
  <si>
    <r>
      <rPr>
        <b/>
        <u/>
        <sz val="9"/>
        <rFont val="Calibri"/>
        <family val="2"/>
        <scheme val="minor"/>
      </rPr>
      <t>New Wood</t>
    </r>
    <r>
      <rPr>
        <b/>
        <sz val="9"/>
        <rFont val="Calibri"/>
        <family val="2"/>
        <scheme val="minor"/>
      </rPr>
      <t>. Red Oak, T &amp; G, traditional dimension, 3/4" thick X 2-1/4" wide. Flat grain, B-grade product. 60, 80 &amp; 100 grit sanding.  Three coats of satin polyurethane.  All labor &amp; materials.</t>
    </r>
  </si>
  <si>
    <r>
      <rPr>
        <b/>
        <u/>
        <sz val="9"/>
        <rFont val="Calibri"/>
        <family val="2"/>
        <scheme val="minor"/>
      </rPr>
      <t>Mosaic Tile</t>
    </r>
    <r>
      <rPr>
        <b/>
        <sz val="9"/>
        <rFont val="Calibri"/>
        <family val="2"/>
        <scheme val="minor"/>
      </rPr>
      <t>. Install 1/2" cement board, screw &amp; tape joints,. Install new tile in thin set mortar, install grout and caulking.</t>
    </r>
  </si>
  <si>
    <t>Measure Here</t>
  </si>
  <si>
    <t>COMMERCIAL INTERIOR PLASTER</t>
  </si>
  <si>
    <t>Cost</t>
  </si>
  <si>
    <t>Cost over Fifty (50) Years</t>
  </si>
  <si>
    <r>
      <t>Width in</t>
    </r>
    <r>
      <rPr>
        <u val="double"/>
        <sz val="11"/>
        <color rgb="FF0000FF"/>
        <rFont val="Calibri"/>
        <family val="2"/>
        <scheme val="minor"/>
      </rPr>
      <t xml:space="preserve">  </t>
    </r>
    <r>
      <rPr>
        <u val="double"/>
        <sz val="11"/>
        <color rgb="FFFF0000"/>
        <rFont val="Calibri"/>
        <family val="2"/>
        <scheme val="minor"/>
      </rPr>
      <t>Feet</t>
    </r>
  </si>
  <si>
    <t>Enter Room Dimensions Here</t>
  </si>
  <si>
    <t>Repair Original Plaster over Brick Wall</t>
  </si>
  <si>
    <t>Clean plaster wall by hand with detergent, repair cracks &amp; gouges. Repair areas with missing or loose plaster. Prime &amp; Paint. Includes masking as needed.</t>
  </si>
  <si>
    <t>Cracks/Gouges measured in lineal feet</t>
  </si>
  <si>
    <t>Gouges</t>
  </si>
  <si>
    <t>Cracks</t>
  </si>
  <si>
    <t>Total Linear Feet</t>
  </si>
  <si>
    <t>Missing and Loose Areas</t>
  </si>
  <si>
    <t>Total Square Footage</t>
  </si>
  <si>
    <t>Patch missing, loose areas with gypsum or lime plaster.  Clean, prime and 2 coats of paint.</t>
  </si>
  <si>
    <t>Cracks/Gouges (measured length of all cracks in linear feet.</t>
  </si>
  <si>
    <t>* = Periodic re-painting &amp; minor crack repair/</t>
  </si>
  <si>
    <t>** = Heating &amp; Cooling costs go up by covering the thermal mass of the masonry wall. Moisture buildup between brick and stud wall causes</t>
  </si>
  <si>
    <t>rotting of the wall plate, mold in the insulation &amp; potential paint failure.</t>
  </si>
  <si>
    <t xml:space="preserve">*** = Walls MUST NOT be sealed to avoid debris from old mortar. Sealing the brick causes catastrophic mortar &amp; brick damage by not allowing a </t>
  </si>
  <si>
    <t>transfer of water vapor through the brick. Re-pointing is needed to avoid this issue temporarily. Heating &amp; cooling costs will rise by removing</t>
  </si>
  <si>
    <t>the added thermal mass of the plaster.</t>
  </si>
  <si>
    <t>Commercial- Repair Original Interior Plaster Over Brick vs Plaster Removal and/or Framing Over Brick Wall- Data</t>
  </si>
  <si>
    <t xml:space="preserve">Cost </t>
  </si>
  <si>
    <t>Clean plaster wall by hand with detergent, repair cracks &amp;</t>
  </si>
  <si>
    <t>gouges. Repair areas with missing or loose plaster. Prime &amp; Paint.</t>
  </si>
  <si>
    <t>Includes masking as needed.</t>
  </si>
  <si>
    <t>Cracks/Gouges (measure length of all cracks = lineal feet)</t>
  </si>
  <si>
    <t>Patch missing, loose areas with gypsum or lime plaster</t>
  </si>
  <si>
    <t>Clean, prime and 2 coats of paint.</t>
  </si>
  <si>
    <t xml:space="preserve">50 yrs.* </t>
  </si>
  <si>
    <t>One Coat of Plaster Over Entire, Original, Plaster over Brick Wall</t>
  </si>
  <si>
    <t xml:space="preserve"> </t>
  </si>
  <si>
    <t>Clean plaster wall by hand with detergent. Rough patch all</t>
  </si>
  <si>
    <t>cracks &amp; missing plaster. Scarify original plaster surface to create</t>
  </si>
  <si>
    <t>keys for new plaster. Coat entire wall with one coat of lime</t>
  </si>
  <si>
    <t>putty plaster, trowel smooth. Prime &amp; paint. Includes scaffolding</t>
  </si>
  <si>
    <t>&amp; masking as needed.</t>
  </si>
  <si>
    <t>Cracks/Gouges, Rough Fill (measure length of all cracks = lineal feet)</t>
  </si>
  <si>
    <t>Rough Patch missing, loose areas with gypsum or lime plaster</t>
  </si>
  <si>
    <t>Frame Over Original Plaster over Brick</t>
  </si>
  <si>
    <t>Remove all original trim for re-installation later.</t>
  </si>
  <si>
    <t>2 x 4 framing over brick wall, R-15 fiberglass insulation, 4 mil</t>
  </si>
  <si>
    <t>polyethylene sheeting for vapor barrier, hang new drywall,</t>
  </si>
  <si>
    <t>tape, prime and paint drywall. Re-install original</t>
  </si>
  <si>
    <t>trim. Includes scaffolding.</t>
  </si>
  <si>
    <t>20 yrs.**</t>
  </si>
  <si>
    <t>Remove Plaster from Brick Wall to Expose Brick</t>
  </si>
  <si>
    <t>Remove all plaster from brick wall to expose the brick. Clean all</t>
  </si>
  <si>
    <t xml:space="preserve">Brick with acid, re-point (tuckpoint) all brick. Re-install original trim. </t>
  </si>
  <si>
    <t>20 yrs.***</t>
  </si>
  <si>
    <t>*= Periodic re-painting &amp; minor crack repair.</t>
  </si>
  <si>
    <t xml:space="preserve">**= Heating &amp; cooling costs go up by covering the thermal mass of </t>
  </si>
  <si>
    <t xml:space="preserve">the masonry wall. Moisture buildup between brick and stud wall causes </t>
  </si>
  <si>
    <t xml:space="preserve">***= Walls MUST NOT be sealed to avoid debris from old mortar. Sealing </t>
  </si>
  <si>
    <t xml:space="preserve">the brick causes catastrophic mortar &amp; brick damage by not allowing a transfer </t>
  </si>
  <si>
    <t xml:space="preserve">of water vapor through the brick. Re-pointing is needed to avoid this issue </t>
  </si>
  <si>
    <t>temporarily. Heating &amp; cooling costs will rise by removing the added</t>
  </si>
  <si>
    <t>thermal mass of the plaster.</t>
  </si>
  <si>
    <t>LF</t>
  </si>
  <si>
    <t>SF</t>
  </si>
  <si>
    <r>
      <t xml:space="preserve">Linear </t>
    </r>
    <r>
      <rPr>
        <b/>
        <sz val="10"/>
        <color rgb="FFFF0000"/>
        <rFont val="Calibri"/>
        <family val="2"/>
        <scheme val="minor"/>
      </rPr>
      <t>Feet</t>
    </r>
  </si>
  <si>
    <t>Option 1</t>
  </si>
  <si>
    <t>Option 2</t>
  </si>
  <si>
    <t>One Coat of Plaster</t>
  </si>
  <si>
    <t>Option 4</t>
  </si>
  <si>
    <t>Rough patch missing, loose areas with gypsum or lime plaster. Apply one coat of lime putty plaster to entire wall. Scarify, clean, prime &amp; two coats of paint.</t>
  </si>
  <si>
    <t>Option 2 &amp; Option 3</t>
  </si>
  <si>
    <t>Option 3</t>
  </si>
  <si>
    <t>Remove all original trim for re-installation later. 2 X 4 framing over brick wall, R-15 fiberglass insulation, 4 mil polyethylene sheeting for vapor barrier, hand new drywall, tape, prime and paint drywall. Re-install original trim. Includes scaffolding.</t>
  </si>
  <si>
    <t>Option 5</t>
  </si>
  <si>
    <t>(20 Year Lifespan)**</t>
  </si>
  <si>
    <t>Options 4, 5 &amp; 6</t>
  </si>
  <si>
    <t>Cover with Drywall</t>
  </si>
  <si>
    <t>Expose Rustic Brick Wall</t>
  </si>
  <si>
    <t>Option 6</t>
  </si>
  <si>
    <t>Remove all original trim for re-installation later. Remove all plaster from brick wall to expose the brick. Clean all brick with acid wash,, re-point (tuckpoint) all brick. Re-install original trim.</t>
  </si>
  <si>
    <t>(20 Year Lifespan)***</t>
  </si>
  <si>
    <t>General Description</t>
  </si>
  <si>
    <t>Various Options</t>
  </si>
  <si>
    <t>Clean plaster wall by hand with detergent. Rough patch all cracks &amp; missing plaster. Scarify original plaster surface to create keys for new plaster. Coat entire wall with one coat of lime putty plaster, trowel smooth. Prime &amp; paint. Includes scaffolding &amp; masking as needed.</t>
  </si>
  <si>
    <r>
      <rPr>
        <sz val="10"/>
        <color theme="1"/>
        <rFont val="Calibri"/>
        <family val="2"/>
        <scheme val="minor"/>
      </rPr>
      <t xml:space="preserve">Height In   </t>
    </r>
    <r>
      <rPr>
        <u val="double"/>
        <sz val="11"/>
        <color rgb="FFFF0000"/>
        <rFont val="Calibri"/>
        <family val="2"/>
        <scheme val="minor"/>
      </rPr>
      <t>Feet</t>
    </r>
  </si>
  <si>
    <t>Cost are quoted per linear foot</t>
  </si>
  <si>
    <t>Estimated Total Square Footage</t>
  </si>
  <si>
    <t>Your Estimated Total</t>
  </si>
  <si>
    <r>
      <t xml:space="preserve">Estimated Total Linear </t>
    </r>
    <r>
      <rPr>
        <b/>
        <sz val="10"/>
        <color rgb="FFFF0000"/>
        <rFont val="Calibri"/>
        <family val="2"/>
        <scheme val="minor"/>
      </rPr>
      <t>Feet</t>
    </r>
  </si>
  <si>
    <t>Areas of Missing Plaster</t>
  </si>
  <si>
    <r>
      <t xml:space="preserve">Meandering </t>
    </r>
    <r>
      <rPr>
        <u/>
        <sz val="11"/>
        <color theme="1"/>
        <rFont val="Calibri"/>
        <family val="2"/>
        <scheme val="minor"/>
      </rPr>
      <t>Cracks</t>
    </r>
  </si>
  <si>
    <t>Your Est.</t>
  </si>
  <si>
    <t>in Linear Feet</t>
  </si>
  <si>
    <t>Grand Total Linear Feet</t>
  </si>
  <si>
    <r>
      <t xml:space="preserve">In </t>
    </r>
    <r>
      <rPr>
        <u/>
        <sz val="11"/>
        <color theme="1"/>
        <rFont val="Calibri"/>
        <family val="2"/>
        <scheme val="minor"/>
      </rPr>
      <t>Square Feet</t>
    </r>
  </si>
  <si>
    <r>
      <t>In</t>
    </r>
    <r>
      <rPr>
        <u/>
        <sz val="11"/>
        <color theme="1"/>
        <rFont val="Calibri"/>
        <family val="2"/>
        <scheme val="minor"/>
      </rPr>
      <t xml:space="preserve"> Linear Feet</t>
    </r>
  </si>
  <si>
    <r>
      <t xml:space="preserve">Cracks/Gouges </t>
    </r>
    <r>
      <rPr>
        <b/>
        <u/>
        <sz val="8.5"/>
        <rFont val="Calibri"/>
        <family val="2"/>
        <scheme val="minor"/>
      </rPr>
      <t xml:space="preserve">Rough Fill </t>
    </r>
    <r>
      <rPr>
        <b/>
        <sz val="8.5"/>
        <rFont val="Calibri"/>
        <family val="2"/>
        <scheme val="minor"/>
      </rPr>
      <t>(measured length of all cracks in linear feet.</t>
    </r>
  </si>
  <si>
    <t>Your Estimated  Total</t>
  </si>
  <si>
    <t>In Inches</t>
  </si>
  <si>
    <t>Measure the length of the wall in linear feet.</t>
  </si>
  <si>
    <t>Cost over Twenty (20) Years</t>
  </si>
  <si>
    <t>Note: Vinyl and aluminum cladding must be completely replaced at ten (10) years.  Cladding joints will need to be</t>
  </si>
  <si>
    <t>re-caulked at five (5) years.  Original wood soffit and fascia brackets etc., can be retained, repaired and painted</t>
  </si>
  <si>
    <t>COMBINED COST</t>
  </si>
  <si>
    <t>Commercial Casement Windows</t>
  </si>
  <si>
    <t>Repaired casement windows with storms</t>
  </si>
  <si>
    <t>Complete Repair Existing Wooden Window and Repair of Existing Wooden Storm</t>
  </si>
  <si>
    <t>Complete Repair of Existing Wooden Window and New Wooden Storm</t>
  </si>
  <si>
    <t>Complete Repair of Existing Wooden Window and New Wood Triple Track</t>
  </si>
  <si>
    <t>Lifespan Cost    Per Year</t>
  </si>
  <si>
    <t>Tune-Up Repair Existing Wooden Window and Repair of Existing Wooden Storm</t>
  </si>
  <si>
    <t>Tune-Up Repair Existing Wooden Window and New Wooden Storm</t>
  </si>
  <si>
    <t>Tune-Up Repair Existing Wooden Window and New Wood Triple Track</t>
  </si>
  <si>
    <t>(50 Year Lifespan)</t>
  </si>
  <si>
    <t>(40 Year Lifespan)</t>
  </si>
  <si>
    <t>Wood Casement Windows &amp; Wood Storm</t>
  </si>
  <si>
    <t>Replace Glass</t>
  </si>
  <si>
    <t>Replace Glass. Laminated, ¼” safety glass installed.</t>
  </si>
  <si>
    <t>(30 Year Lifespan)++</t>
  </si>
  <si>
    <t>++ = New glass has an indefinite life.</t>
  </si>
  <si>
    <t>Door Width (Inches)</t>
  </si>
  <si>
    <t>Door Height (Inches)</t>
  </si>
  <si>
    <t>Entry Doors</t>
  </si>
  <si>
    <t>20 Yrs.*</t>
  </si>
  <si>
    <t>20 Yrs.***</t>
  </si>
  <si>
    <t>10 Yrs.**</t>
  </si>
  <si>
    <t>50 Yrs.****</t>
  </si>
  <si>
    <t>50 Yrs.*****</t>
  </si>
  <si>
    <t>25 Yrs.******</t>
  </si>
  <si>
    <t>50 Yrs.*******</t>
  </si>
  <si>
    <t>(50 Year Lifespan)****</t>
  </si>
  <si>
    <t>Number of Replacement Boards</t>
  </si>
  <si>
    <t>(50 Year Lifespan)*****</t>
  </si>
  <si>
    <t>(25 Year Lifespan)*</t>
  </si>
  <si>
    <t>(50 Year Lifespan)*******</t>
  </si>
  <si>
    <r>
      <rPr>
        <b/>
        <u/>
        <sz val="9"/>
        <rFont val="Calibri"/>
        <family val="2"/>
        <scheme val="minor"/>
      </rPr>
      <t>Laminate Flooring</t>
    </r>
    <r>
      <rPr>
        <b/>
        <sz val="9"/>
        <rFont val="Calibri"/>
        <family val="2"/>
        <scheme val="minor"/>
      </rPr>
      <t>. Plastic or veneer laminate over plywood.  3/8" average thickness, tongue &amp; grooves glued.  Loose laid.</t>
    </r>
  </si>
  <si>
    <t>****= Repairs will last over 50 yeas if finish is kept in good condition.</t>
  </si>
  <si>
    <t>*******= Original tile will need to be re-grouted in 50 years.</t>
  </si>
  <si>
    <t>***= Standard cement board installation will fail at 20 years and replacement will be needed.</t>
  </si>
  <si>
    <t>*****= Thickness of flooring remains. If drum sanded the floor loses 1/8”per refinishing. Occasional finish repair and complete Passive Restoration in 25 years. Wood floor should last indefinitely</t>
  </si>
  <si>
    <t xml:space="preserve">            as long as finish is maintained.</t>
  </si>
  <si>
    <t>******= Removal of 1/8” each 25 years. Wood flooring tongues &amp; groves begin to break apart as floor gets thinner and thinner with each drum sanding.</t>
  </si>
  <si>
    <r>
      <rPr>
        <b/>
        <u/>
        <sz val="8.5"/>
        <rFont val="Calibri"/>
        <family val="2"/>
        <scheme val="minor"/>
      </rPr>
      <t>Passive Restoration of Original Wood Floor</t>
    </r>
    <r>
      <rPr>
        <b/>
        <sz val="8.5"/>
        <rFont val="Calibri"/>
        <family val="2"/>
        <scheme val="minor"/>
      </rPr>
      <t>. Remove old finish with non-toxic stripper or denatured alcohol. Fill all surface nail holes, use oxalic acid crystals in hot water to remove water and pet stains. Three coats of satin polyurethane. No drum sanding!  All labor &amp; materials.</t>
    </r>
  </si>
  <si>
    <t xml:space="preserve">++  Always review Commercial  Repair Definitions prior to entry in the fields below </t>
  </si>
  <si>
    <r>
      <rPr>
        <b/>
        <sz val="11"/>
        <color rgb="FF3F3F76"/>
        <rFont val="Calibri"/>
        <family val="2"/>
        <scheme val="minor"/>
      </rPr>
      <t xml:space="preserve">Enter sizes on </t>
    </r>
    <r>
      <rPr>
        <b/>
        <i/>
        <sz val="11"/>
        <color rgb="FF3F3F76"/>
        <rFont val="Calibri"/>
        <family val="2"/>
        <scheme val="minor"/>
      </rPr>
      <t>"</t>
    </r>
    <r>
      <rPr>
        <b/>
        <i/>
        <u/>
        <sz val="11"/>
        <color rgb="FF3F3F76"/>
        <rFont val="Calibri"/>
        <family val="2"/>
        <scheme val="minor"/>
      </rPr>
      <t>Your Comm'cial Window Size</t>
    </r>
    <r>
      <rPr>
        <b/>
        <i/>
        <sz val="11"/>
        <color rgb="FF3F3F76"/>
        <rFont val="Calibri"/>
        <family val="2"/>
        <scheme val="minor"/>
      </rPr>
      <t xml:space="preserve">" </t>
    </r>
    <r>
      <rPr>
        <b/>
        <sz val="11"/>
        <color rgb="FF3F3F76"/>
        <rFont val="Calibri"/>
        <family val="2"/>
        <scheme val="minor"/>
      </rPr>
      <t>Tab</t>
    </r>
  </si>
  <si>
    <t>Retaining Original Steel</t>
  </si>
  <si>
    <t xml:space="preserve">Interior storm aluminum, magnetic </t>
  </si>
  <si>
    <t>holder, Fixed including installation</t>
  </si>
  <si>
    <t>Tune-Up &amp; Weatherization: Wooden Casement (one sash)</t>
  </si>
  <si>
    <t>Complete Repair &amp; Weatherization: Steel Casement (one sash)</t>
  </si>
  <si>
    <r>
      <t>·</t>
    </r>
    <r>
      <rPr>
        <sz val="7"/>
        <rFont val="Times New Roman"/>
        <family val="1"/>
      </rPr>
      <t xml:space="preserve">         </t>
    </r>
    <r>
      <rPr>
        <sz val="12"/>
        <rFont val="Calibri"/>
        <family val="2"/>
        <scheme val="minor"/>
      </rPr>
      <t xml:space="preserve">Sash removal and securing the opening </t>
    </r>
  </si>
  <si>
    <r>
      <t>·</t>
    </r>
    <r>
      <rPr>
        <sz val="7"/>
        <rFont val="Times New Roman"/>
        <family val="1"/>
      </rPr>
      <t xml:space="preserve">         </t>
    </r>
    <r>
      <rPr>
        <sz val="12"/>
        <rFont val="Calibri"/>
        <family val="2"/>
        <scheme val="minor"/>
      </rPr>
      <t>Cut new weight access panels in jamb if missing</t>
    </r>
  </si>
  <si>
    <r>
      <t>·</t>
    </r>
    <r>
      <rPr>
        <sz val="7"/>
        <rFont val="Times New Roman"/>
        <family val="1"/>
      </rPr>
      <t xml:space="preserve">         </t>
    </r>
    <r>
      <rPr>
        <sz val="12"/>
        <rFont val="Calibri"/>
        <family val="2"/>
        <scheme val="minor"/>
      </rPr>
      <t xml:space="preserve">Paint, putty &amp; glass removal from </t>
    </r>
    <r>
      <rPr>
        <b/>
        <sz val="12"/>
        <rFont val="Calibri"/>
        <family val="2"/>
        <scheme val="minor"/>
      </rPr>
      <t>both sides of two sashes</t>
    </r>
    <r>
      <rPr>
        <sz val="12"/>
        <rFont val="Calibri"/>
        <family val="2"/>
        <scheme val="minor"/>
      </rPr>
      <t xml:space="preserve"> </t>
    </r>
  </si>
  <si>
    <r>
      <t>·</t>
    </r>
    <r>
      <rPr>
        <sz val="7"/>
        <rFont val="Times New Roman"/>
        <family val="1"/>
      </rPr>
      <t xml:space="preserve">         </t>
    </r>
    <r>
      <rPr>
        <sz val="12"/>
        <rFont val="Calibri"/>
        <family val="2"/>
        <scheme val="minor"/>
      </rPr>
      <t xml:space="preserve">Paint removal from jamb, interior stops &amp; sub-sill only </t>
    </r>
  </si>
  <si>
    <r>
      <t>·</t>
    </r>
    <r>
      <rPr>
        <sz val="7"/>
        <rFont val="Times New Roman"/>
        <family val="1"/>
      </rPr>
      <t xml:space="preserve">         </t>
    </r>
    <r>
      <rPr>
        <sz val="12"/>
        <rFont val="Calibri"/>
        <family val="2"/>
        <scheme val="minor"/>
      </rPr>
      <t xml:space="preserve">Re-pinning mortise &amp; tenon joints as needed without disassembling the sashes </t>
    </r>
  </si>
  <si>
    <r>
      <t>·</t>
    </r>
    <r>
      <rPr>
        <sz val="7"/>
        <rFont val="Times New Roman"/>
        <family val="1"/>
      </rPr>
      <t xml:space="preserve">         </t>
    </r>
    <r>
      <rPr>
        <sz val="12"/>
        <rFont val="Calibri"/>
        <family val="2"/>
        <scheme val="minor"/>
      </rPr>
      <t xml:space="preserve">Minor architectural epoxy repairs </t>
    </r>
  </si>
  <si>
    <r>
      <t>·</t>
    </r>
    <r>
      <rPr>
        <sz val="7"/>
        <rFont val="Times New Roman"/>
        <family val="1"/>
      </rPr>
      <t xml:space="preserve">         </t>
    </r>
    <r>
      <rPr>
        <sz val="12"/>
        <rFont val="Calibri"/>
        <family val="2"/>
        <scheme val="minor"/>
      </rPr>
      <t xml:space="preserve">Parting stops restored, made or provided </t>
    </r>
  </si>
  <si>
    <r>
      <t>·</t>
    </r>
    <r>
      <rPr>
        <sz val="7"/>
        <rFont val="Times New Roman"/>
        <family val="1"/>
      </rPr>
      <t xml:space="preserve">         </t>
    </r>
    <r>
      <rPr>
        <sz val="12"/>
        <rFont val="Calibri"/>
        <family val="2"/>
        <scheme val="minor"/>
      </rPr>
      <t>Alkyd oil priming of both sides of sashes, interior and parting stop, jamb &amp; sub-sill</t>
    </r>
  </si>
  <si>
    <r>
      <t>·</t>
    </r>
    <r>
      <rPr>
        <sz val="7"/>
        <rFont val="Times New Roman"/>
        <family val="1"/>
      </rPr>
      <t xml:space="preserve">         </t>
    </r>
    <r>
      <rPr>
        <sz val="12"/>
        <rFont val="Calibri"/>
        <family val="2"/>
        <scheme val="minor"/>
      </rPr>
      <t xml:space="preserve">Re-bedding of original &amp; new glass (figure 20% glass breakage) </t>
    </r>
  </si>
  <si>
    <r>
      <t>·</t>
    </r>
    <r>
      <rPr>
        <sz val="7"/>
        <rFont val="Times New Roman"/>
        <family val="1"/>
      </rPr>
      <t xml:space="preserve">         </t>
    </r>
    <r>
      <rPr>
        <sz val="12"/>
        <rFont val="Calibri"/>
        <family val="2"/>
        <scheme val="minor"/>
      </rPr>
      <t xml:space="preserve">New knife grade angled glazing putty </t>
    </r>
  </si>
  <si>
    <r>
      <t>·</t>
    </r>
    <r>
      <rPr>
        <sz val="7"/>
        <rFont val="Times New Roman"/>
        <family val="1"/>
      </rPr>
      <t xml:space="preserve">         </t>
    </r>
    <r>
      <rPr>
        <sz val="12"/>
        <rFont val="Calibri"/>
        <family val="2"/>
        <scheme val="minor"/>
      </rPr>
      <t xml:space="preserve">Two top coats of paint on two sides of both sashes, interior stop, parting stops, jamb &amp; sub-sill </t>
    </r>
  </si>
  <si>
    <r>
      <t>·</t>
    </r>
    <r>
      <rPr>
        <sz val="7"/>
        <rFont val="Times New Roman"/>
        <family val="1"/>
      </rPr>
      <t xml:space="preserve">         </t>
    </r>
    <r>
      <rPr>
        <sz val="12"/>
        <rFont val="Calibri"/>
        <family val="2"/>
        <scheme val="minor"/>
      </rPr>
      <t xml:space="preserve">Weather stripping/track on sides of two sashes </t>
    </r>
  </si>
  <si>
    <r>
      <t>·</t>
    </r>
    <r>
      <rPr>
        <sz val="7"/>
        <rFont val="Times New Roman"/>
        <family val="1"/>
      </rPr>
      <t xml:space="preserve">         </t>
    </r>
    <r>
      <rPr>
        <sz val="12"/>
        <rFont val="Calibri"/>
        <family val="2"/>
        <scheme val="minor"/>
      </rPr>
      <t>Weather stripping at the bottom rail of lower sash, top rail of upper sash &amp; at the meeting rails</t>
    </r>
  </si>
  <si>
    <r>
      <t>·</t>
    </r>
    <r>
      <rPr>
        <sz val="7"/>
        <rFont val="Times New Roman"/>
        <family val="1"/>
      </rPr>
      <t xml:space="preserve">         </t>
    </r>
    <r>
      <rPr>
        <sz val="12"/>
        <rFont val="Calibri"/>
        <family val="2"/>
        <scheme val="minor"/>
      </rPr>
      <t xml:space="preserve">Sash locks and sash lifts cleaned or supplied if missing </t>
    </r>
  </si>
  <si>
    <r>
      <t>·</t>
    </r>
    <r>
      <rPr>
        <sz val="7"/>
        <rFont val="Times New Roman"/>
        <family val="1"/>
      </rPr>
      <t xml:space="preserve">         </t>
    </r>
    <r>
      <rPr>
        <sz val="12"/>
        <rFont val="Calibri"/>
        <family val="2"/>
        <scheme val="minor"/>
      </rPr>
      <t xml:space="preserve">Installation of restored sashes, stops &amp; hardware with new sash cord and weather stripping </t>
    </r>
  </si>
  <si>
    <r>
      <t>·</t>
    </r>
    <r>
      <rPr>
        <sz val="7"/>
        <rFont val="Times New Roman"/>
        <family val="1"/>
      </rPr>
      <t xml:space="preserve">         </t>
    </r>
    <r>
      <rPr>
        <sz val="12"/>
        <rFont val="Calibri"/>
        <family val="2"/>
        <scheme val="minor"/>
      </rPr>
      <t>Top &amp; bottom sashes operational</t>
    </r>
  </si>
  <si>
    <r>
      <t>NOTE:</t>
    </r>
    <r>
      <rPr>
        <sz val="12"/>
        <rFont val="Calibri"/>
        <family val="2"/>
        <scheme val="minor"/>
      </rPr>
      <t xml:space="preserve"> These original windows can be restored again for another 50 years</t>
    </r>
  </si>
  <si>
    <r>
      <t>·</t>
    </r>
    <r>
      <rPr>
        <sz val="7"/>
        <rFont val="Times New Roman"/>
        <family val="1"/>
      </rPr>
      <t xml:space="preserve">         </t>
    </r>
    <r>
      <rPr>
        <sz val="12"/>
        <rFont val="Calibri"/>
        <family val="2"/>
        <scheme val="minor"/>
      </rPr>
      <t xml:space="preserve">Cut new weight access panels in jamb if missing </t>
    </r>
  </si>
  <si>
    <r>
      <t>·</t>
    </r>
    <r>
      <rPr>
        <sz val="7"/>
        <rFont val="Times New Roman"/>
        <family val="1"/>
      </rPr>
      <t xml:space="preserve">         </t>
    </r>
    <r>
      <rPr>
        <sz val="12"/>
        <rFont val="Calibri"/>
        <family val="2"/>
        <scheme val="minor"/>
      </rPr>
      <t>Paint removal from jamb &amp; sub-sill as needed for smooth operation</t>
    </r>
  </si>
  <si>
    <r>
      <t>·</t>
    </r>
    <r>
      <rPr>
        <sz val="7"/>
        <rFont val="Times New Roman"/>
        <family val="1"/>
      </rPr>
      <t xml:space="preserve">         </t>
    </r>
    <r>
      <rPr>
        <sz val="12"/>
        <rFont val="Calibri"/>
        <family val="2"/>
        <scheme val="minor"/>
      </rPr>
      <t xml:space="preserve">Parting stops re-used, made or provided </t>
    </r>
  </si>
  <si>
    <r>
      <t>·</t>
    </r>
    <r>
      <rPr>
        <sz val="7"/>
        <rFont val="Times New Roman"/>
        <family val="1"/>
      </rPr>
      <t xml:space="preserve">         </t>
    </r>
    <r>
      <rPr>
        <sz val="12"/>
        <rFont val="Calibri"/>
        <family val="2"/>
        <scheme val="minor"/>
      </rPr>
      <t>Minor glazing putty repair</t>
    </r>
  </si>
  <si>
    <r>
      <t>·</t>
    </r>
    <r>
      <rPr>
        <sz val="7"/>
        <rFont val="Times New Roman"/>
        <family val="1"/>
      </rPr>
      <t xml:space="preserve">         </t>
    </r>
    <r>
      <rPr>
        <sz val="12"/>
        <rFont val="Calibri"/>
        <family val="2"/>
        <scheme val="minor"/>
      </rPr>
      <t>Touch up existing paint as needed</t>
    </r>
  </si>
  <si>
    <r>
      <t>·</t>
    </r>
    <r>
      <rPr>
        <sz val="7"/>
        <rFont val="Times New Roman"/>
        <family val="1"/>
      </rPr>
      <t xml:space="preserve">         </t>
    </r>
    <r>
      <rPr>
        <sz val="12"/>
        <rFont val="Calibri"/>
        <family val="2"/>
        <scheme val="minor"/>
      </rPr>
      <t>Existing metal weather stripping cleanup (if present &amp; useable)</t>
    </r>
  </si>
  <si>
    <r>
      <t>·</t>
    </r>
    <r>
      <rPr>
        <sz val="7"/>
        <rFont val="Times New Roman"/>
        <family val="1"/>
      </rPr>
      <t xml:space="preserve">         </t>
    </r>
    <r>
      <rPr>
        <sz val="12"/>
        <rFont val="Calibri"/>
        <family val="2"/>
        <scheme val="minor"/>
      </rPr>
      <t xml:space="preserve">Weather stripping/track on sides of two sashes as needed </t>
    </r>
  </si>
  <si>
    <r>
      <t>·</t>
    </r>
    <r>
      <rPr>
        <sz val="7"/>
        <rFont val="Times New Roman"/>
        <family val="1"/>
      </rPr>
      <t xml:space="preserve">         </t>
    </r>
    <r>
      <rPr>
        <sz val="12"/>
        <rFont val="Calibri"/>
        <family val="2"/>
        <scheme val="minor"/>
      </rPr>
      <t xml:space="preserve">Sash locks cleaned or supplied if missing </t>
    </r>
  </si>
  <si>
    <r>
      <t>·</t>
    </r>
    <r>
      <rPr>
        <sz val="7"/>
        <rFont val="Times New Roman"/>
        <family val="1"/>
      </rPr>
      <t xml:space="preserve">         </t>
    </r>
    <r>
      <rPr>
        <sz val="12"/>
        <rFont val="Calibri"/>
        <family val="2"/>
        <scheme val="minor"/>
      </rPr>
      <t xml:space="preserve">Installation sashes, stops &amp; hardware with new sash cord </t>
    </r>
  </si>
  <si>
    <r>
      <t>·</t>
    </r>
    <r>
      <rPr>
        <sz val="7"/>
        <rFont val="Times New Roman"/>
        <family val="1"/>
      </rPr>
      <t xml:space="preserve">         </t>
    </r>
    <r>
      <rPr>
        <sz val="12"/>
        <rFont val="Calibri"/>
        <family val="2"/>
        <scheme val="minor"/>
      </rPr>
      <t xml:space="preserve">Paint, putty &amp; glass removal from </t>
    </r>
    <r>
      <rPr>
        <b/>
        <sz val="12"/>
        <rFont val="Calibri"/>
        <family val="2"/>
        <scheme val="minor"/>
      </rPr>
      <t>both sides of sash</t>
    </r>
    <r>
      <rPr>
        <sz val="12"/>
        <rFont val="Calibri"/>
        <family val="2"/>
        <scheme val="minor"/>
      </rPr>
      <t xml:space="preserve"> </t>
    </r>
  </si>
  <si>
    <r>
      <t>·</t>
    </r>
    <r>
      <rPr>
        <sz val="7"/>
        <rFont val="Times New Roman"/>
        <family val="1"/>
      </rPr>
      <t xml:space="preserve">         </t>
    </r>
    <r>
      <rPr>
        <sz val="12"/>
        <rFont val="Calibri"/>
        <family val="2"/>
        <scheme val="minor"/>
      </rPr>
      <t xml:space="preserve">Paint removal from jamb, stops &amp; sub-sill only </t>
    </r>
  </si>
  <si>
    <r>
      <t>·</t>
    </r>
    <r>
      <rPr>
        <sz val="7"/>
        <rFont val="Times New Roman"/>
        <family val="1"/>
      </rPr>
      <t xml:space="preserve">         </t>
    </r>
    <r>
      <rPr>
        <sz val="12"/>
        <rFont val="Calibri"/>
        <family val="2"/>
        <scheme val="minor"/>
      </rPr>
      <t>Re-pinning mortise &amp; tenon joints as needed without disassembling the sash</t>
    </r>
  </si>
  <si>
    <r>
      <t>·</t>
    </r>
    <r>
      <rPr>
        <sz val="7"/>
        <rFont val="Times New Roman"/>
        <family val="1"/>
      </rPr>
      <t xml:space="preserve">         </t>
    </r>
    <r>
      <rPr>
        <sz val="12"/>
        <rFont val="Calibri"/>
        <family val="2"/>
        <scheme val="minor"/>
      </rPr>
      <t xml:space="preserve">Removal of all old, failed weather stripping as needed </t>
    </r>
  </si>
  <si>
    <r>
      <t>·</t>
    </r>
    <r>
      <rPr>
        <sz val="7"/>
        <rFont val="Times New Roman"/>
        <family val="1"/>
      </rPr>
      <t xml:space="preserve">         </t>
    </r>
    <r>
      <rPr>
        <sz val="12"/>
        <rFont val="Calibri"/>
        <family val="2"/>
        <scheme val="minor"/>
      </rPr>
      <t>Alkyd oil priming of both sides of sash, stops, jamb &amp; sub-sill</t>
    </r>
  </si>
  <si>
    <r>
      <t>·</t>
    </r>
    <r>
      <rPr>
        <sz val="7"/>
        <rFont val="Times New Roman"/>
        <family val="1"/>
      </rPr>
      <t xml:space="preserve">         </t>
    </r>
    <r>
      <rPr>
        <sz val="12"/>
        <rFont val="Calibri"/>
        <family val="2"/>
        <scheme val="minor"/>
      </rPr>
      <t xml:space="preserve">Two top coats of paint on two sides of sash, stops, jamb &amp; sub-sill </t>
    </r>
  </si>
  <si>
    <r>
      <t>·</t>
    </r>
    <r>
      <rPr>
        <sz val="7"/>
        <rFont val="Times New Roman"/>
        <family val="1"/>
      </rPr>
      <t xml:space="preserve">         </t>
    </r>
    <r>
      <rPr>
        <sz val="12"/>
        <rFont val="Calibri"/>
        <family val="2"/>
        <scheme val="minor"/>
      </rPr>
      <t xml:space="preserve">Weather stripping all four edges of sash  </t>
    </r>
  </si>
  <si>
    <r>
      <t>·</t>
    </r>
    <r>
      <rPr>
        <sz val="7"/>
        <rFont val="Times New Roman"/>
        <family val="1"/>
      </rPr>
      <t xml:space="preserve">         </t>
    </r>
    <r>
      <rPr>
        <sz val="12"/>
        <rFont val="Calibri"/>
        <family val="2"/>
        <scheme val="minor"/>
      </rPr>
      <t xml:space="preserve">Sash lock handles and hinges cleaned or supplied if missing </t>
    </r>
  </si>
  <si>
    <r>
      <t>·</t>
    </r>
    <r>
      <rPr>
        <sz val="7"/>
        <rFont val="Times New Roman"/>
        <family val="1"/>
      </rPr>
      <t xml:space="preserve">         </t>
    </r>
    <r>
      <rPr>
        <sz val="12"/>
        <rFont val="Calibri"/>
        <family val="2"/>
        <scheme val="minor"/>
      </rPr>
      <t xml:space="preserve">Installation of restored sash, stops &amp; hardware with new weather stripping </t>
    </r>
  </si>
  <si>
    <r>
      <t>·</t>
    </r>
    <r>
      <rPr>
        <sz val="7"/>
        <rFont val="Times New Roman"/>
        <family val="1"/>
      </rPr>
      <t xml:space="preserve">         </t>
    </r>
    <r>
      <rPr>
        <sz val="12"/>
        <rFont val="Calibri"/>
        <family val="2"/>
        <scheme val="minor"/>
      </rPr>
      <t>Sash fully operational</t>
    </r>
  </si>
  <si>
    <r>
      <t>·</t>
    </r>
    <r>
      <rPr>
        <sz val="7"/>
        <rFont val="Times New Roman"/>
        <family val="1"/>
      </rPr>
      <t xml:space="preserve">         </t>
    </r>
    <r>
      <rPr>
        <sz val="12"/>
        <rFont val="Calibri"/>
        <family val="2"/>
        <scheme val="minor"/>
      </rPr>
      <t xml:space="preserve">Existing metal weather stripping cleanup (if present &amp; useable) </t>
    </r>
  </si>
  <si>
    <r>
      <t>·</t>
    </r>
    <r>
      <rPr>
        <sz val="7"/>
        <rFont val="Times New Roman"/>
        <family val="1"/>
      </rPr>
      <t xml:space="preserve">         </t>
    </r>
    <r>
      <rPr>
        <sz val="12"/>
        <rFont val="Calibri"/>
        <family val="2"/>
        <scheme val="minor"/>
      </rPr>
      <t xml:space="preserve">Weather stripping all four edges of sash as needed  </t>
    </r>
  </si>
  <si>
    <r>
      <t>·</t>
    </r>
    <r>
      <rPr>
        <sz val="7"/>
        <rFont val="Times New Roman"/>
        <family val="1"/>
      </rPr>
      <t xml:space="preserve">         </t>
    </r>
    <r>
      <rPr>
        <sz val="12"/>
        <rFont val="Calibri"/>
        <family val="2"/>
        <scheme val="minor"/>
      </rPr>
      <t xml:space="preserve">Sash hardware cleaned or supplied if missing </t>
    </r>
  </si>
  <si>
    <r>
      <t>·</t>
    </r>
    <r>
      <rPr>
        <sz val="7"/>
        <rFont val="Times New Roman"/>
        <family val="1"/>
      </rPr>
      <t xml:space="preserve">         </t>
    </r>
    <r>
      <rPr>
        <sz val="12"/>
        <rFont val="Calibri"/>
        <family val="2"/>
        <scheme val="minor"/>
      </rPr>
      <t xml:space="preserve">Installation of sash, stops &amp; hardware </t>
    </r>
  </si>
  <si>
    <r>
      <t>·</t>
    </r>
    <r>
      <rPr>
        <sz val="7"/>
        <rFont val="Times New Roman"/>
        <family val="1"/>
      </rPr>
      <t xml:space="preserve">         </t>
    </r>
    <r>
      <rPr>
        <sz val="12"/>
        <rFont val="Calibri"/>
        <family val="2"/>
        <scheme val="minor"/>
      </rPr>
      <t xml:space="preserve">Sash restored in place </t>
    </r>
  </si>
  <si>
    <r>
      <t>·</t>
    </r>
    <r>
      <rPr>
        <sz val="7"/>
        <rFont val="Times New Roman"/>
        <family val="1"/>
      </rPr>
      <t xml:space="preserve">         </t>
    </r>
    <r>
      <rPr>
        <sz val="12"/>
        <rFont val="Calibri"/>
        <family val="2"/>
        <scheme val="minor"/>
      </rPr>
      <t>Realigning the sash for metal to metal contact when closed</t>
    </r>
  </si>
  <si>
    <r>
      <t>·</t>
    </r>
    <r>
      <rPr>
        <sz val="7"/>
        <rFont val="Times New Roman"/>
        <family val="1"/>
      </rPr>
      <t xml:space="preserve">         </t>
    </r>
    <r>
      <rPr>
        <sz val="12"/>
        <rFont val="Calibri"/>
        <family val="2"/>
        <scheme val="minor"/>
      </rPr>
      <t xml:space="preserve">Minor welding repairs </t>
    </r>
  </si>
  <si>
    <r>
      <t>·</t>
    </r>
    <r>
      <rPr>
        <sz val="7"/>
        <rFont val="Times New Roman"/>
        <family val="1"/>
      </rPr>
      <t xml:space="preserve">         </t>
    </r>
    <r>
      <rPr>
        <sz val="12"/>
        <rFont val="Calibri"/>
        <family val="2"/>
        <scheme val="minor"/>
      </rPr>
      <t xml:space="preserve">Two top coats of direct-to-metal oil paint on two sides of sash, stops, jamb &amp; sub-sill </t>
    </r>
  </si>
  <si>
    <r>
      <t>·</t>
    </r>
    <r>
      <rPr>
        <sz val="7"/>
        <rFont val="Times New Roman"/>
        <family val="1"/>
      </rPr>
      <t xml:space="preserve">         </t>
    </r>
    <r>
      <rPr>
        <sz val="12"/>
        <rFont val="Calibri"/>
        <family val="2"/>
        <scheme val="minor"/>
      </rPr>
      <t xml:space="preserve">Installation of restored hardware with new weather stripping </t>
    </r>
  </si>
  <si>
    <r>
      <t>·</t>
    </r>
    <r>
      <rPr>
        <sz val="7"/>
        <rFont val="Times New Roman"/>
        <family val="1"/>
      </rPr>
      <t xml:space="preserve">         </t>
    </r>
    <r>
      <rPr>
        <sz val="12"/>
        <rFont val="Calibri"/>
        <family val="2"/>
        <scheme val="minor"/>
      </rPr>
      <t xml:space="preserve">Installation of &amp; hardware </t>
    </r>
  </si>
  <si>
    <r>
      <t>NOTE:</t>
    </r>
    <r>
      <rPr>
        <sz val="12"/>
        <rFont val="Calibri"/>
        <family val="2"/>
        <scheme val="minor"/>
      </rPr>
      <t xml:space="preserve"> These original windows can be restored again for another 40 or 50 years</t>
    </r>
  </si>
  <si>
    <r>
      <rPr>
        <sz val="7"/>
        <color theme="1"/>
        <rFont val="Times New Roman"/>
        <family val="1"/>
      </rPr>
      <t xml:space="preserve">       </t>
    </r>
    <r>
      <rPr>
        <b/>
        <sz val="12"/>
        <color theme="1"/>
        <rFont val="Calibri"/>
        <family val="2"/>
        <scheme val="minor"/>
      </rPr>
      <t>NOTE:</t>
    </r>
    <r>
      <rPr>
        <sz val="12"/>
        <color theme="1"/>
        <rFont val="Calibri"/>
        <family val="2"/>
        <scheme val="minor"/>
      </rPr>
      <t xml:space="preserve"> These original windows can be restored again for another 40 or 50 years</t>
    </r>
  </si>
  <si>
    <t>RETAIN ORIGINAL STEEL</t>
  </si>
  <si>
    <t>Complete Repair and Weatherization</t>
  </si>
  <si>
    <t>Tune-up and Weatherization</t>
  </si>
  <si>
    <r>
      <rPr>
        <b/>
        <sz val="11"/>
        <color rgb="FF3F3F76"/>
        <rFont val="Calibri"/>
        <family val="2"/>
        <scheme val="minor"/>
      </rPr>
      <t xml:space="preserve">Enter sizes on </t>
    </r>
    <r>
      <rPr>
        <b/>
        <i/>
        <sz val="11"/>
        <color rgb="FF3F3F76"/>
        <rFont val="Calibri"/>
        <family val="2"/>
        <scheme val="minor"/>
      </rPr>
      <t>"</t>
    </r>
    <r>
      <rPr>
        <b/>
        <i/>
        <u/>
        <sz val="11"/>
        <color rgb="FF3F3F76"/>
        <rFont val="Calibri"/>
        <family val="2"/>
        <scheme val="minor"/>
      </rPr>
      <t>Your Commercial Window Size</t>
    </r>
    <r>
      <rPr>
        <b/>
        <i/>
        <sz val="11"/>
        <color rgb="FF3F3F76"/>
        <rFont val="Calibri"/>
        <family val="2"/>
        <scheme val="minor"/>
      </rPr>
      <t xml:space="preserve">" </t>
    </r>
    <r>
      <rPr>
        <b/>
        <sz val="11"/>
        <color rgb="FF3F3F76"/>
        <rFont val="Calibri"/>
        <family val="2"/>
        <scheme val="minor"/>
      </rPr>
      <t>Tab</t>
    </r>
  </si>
  <si>
    <t>Interior storm aluminum, magnetic holder, fixed including installation.</t>
  </si>
  <si>
    <t>Repaired Casement and Storm Window</t>
  </si>
  <si>
    <t>Tune-Up Casement and Storm Window</t>
  </si>
  <si>
    <t>Complete Repair &amp; Weatherization</t>
  </si>
  <si>
    <t>50 yrs.,**</t>
  </si>
  <si>
    <t>Repair Rotted Wood Only</t>
  </si>
  <si>
    <t>Entire Floor Repair or Replace</t>
  </si>
  <si>
    <t xml:space="preserve">Enter Your </t>
  </si>
  <si>
    <t xml:space="preserve">for the option you wish </t>
  </si>
  <si>
    <r>
      <t xml:space="preserve">in the </t>
    </r>
    <r>
      <rPr>
        <b/>
        <u/>
        <sz val="11"/>
        <color theme="9" tint="-0.249977111117893"/>
        <rFont val="Calibri"/>
        <family val="2"/>
        <scheme val="minor"/>
      </rPr>
      <t>Green Cells</t>
    </r>
    <r>
      <rPr>
        <sz val="11"/>
        <color theme="1"/>
        <rFont val="Calibri"/>
        <family val="2"/>
        <scheme val="minor"/>
      </rPr>
      <t xml:space="preserve"> Below:</t>
    </r>
  </si>
  <si>
    <r>
      <t xml:space="preserve">Repair/Removal/Framing Over </t>
    </r>
    <r>
      <rPr>
        <b/>
        <sz val="11"/>
        <color theme="9" tint="-0.249977111117893"/>
        <rFont val="Calibri"/>
        <family val="2"/>
        <scheme val="minor"/>
      </rPr>
      <t>Enter Measurements Below</t>
    </r>
  </si>
  <si>
    <t>Estimated Measurements</t>
  </si>
  <si>
    <t>Complete Repair &amp; Weatherization of Steel Casement and Interior storm aluminum w/magnetic.</t>
  </si>
  <si>
    <t>Tune-up &amp; Weatherization Steel Casement and Interior storm aluminum w/magnetic.</t>
  </si>
  <si>
    <t>HISTORIC PRESERVATION</t>
  </si>
  <si>
    <t>COST COMPARISON TOOL - Commercial Structures</t>
  </si>
  <si>
    <t>Developed by Preservation Resouces, Inc. for the City of Fort Collins, Colorado, 2018</t>
  </si>
  <si>
    <t>COMMERCIAL STRUCTURES</t>
  </si>
  <si>
    <t xml:space="preserve">All costs from suppliers, contractors &amp; the 2018 National Construction </t>
  </si>
  <si>
    <t>Estimator and adjusted for Fort Collins, Colorado Labor &amp; materials.</t>
  </si>
  <si>
    <t xml:space="preserve">All restored &amp; weatherized window costs based on an average 10% higher material </t>
  </si>
  <si>
    <t>and labor costs in the Fort Collins, CO region.  Storm window pricing from</t>
  </si>
  <si>
    <t>manufacturing firms nationwide.</t>
  </si>
  <si>
    <r>
      <t xml:space="preserve">All costs from suppliers, contractors &amp; the </t>
    </r>
    <r>
      <rPr>
        <i/>
        <sz val="10"/>
        <color theme="1"/>
        <rFont val="Calibri"/>
        <family val="2"/>
        <scheme val="minor"/>
      </rPr>
      <t xml:space="preserve">2018 National Construction </t>
    </r>
  </si>
  <si>
    <r>
      <t xml:space="preserve">Estimator </t>
    </r>
    <r>
      <rPr>
        <sz val="10"/>
        <color theme="1"/>
        <rFont val="Calibri"/>
        <family val="2"/>
        <scheme val="minor"/>
      </rPr>
      <t>and adjusted for Fort Collins, Colorado Labor &amp; materials.</t>
    </r>
  </si>
  <si>
    <t>$810.00 Per door</t>
  </si>
  <si>
    <t>All costs from the 2018 National Construction Estimator</t>
  </si>
  <si>
    <t>and adjusted for Fort Collins, Colorado Labor &amp; materials.</t>
  </si>
  <si>
    <t>Estimator and adjusted for Fort Collins, Colorado labor &amp; materials.</t>
  </si>
  <si>
    <t>Clean, scarify, apply one coat of lime putty plaster to entire wall.  Prime</t>
  </si>
  <si>
    <t>and two (2) coats of paint.</t>
  </si>
  <si>
    <t>* = Yearly cleaning, stained.  Factory paint will need to be repainted in ten (10) years.  Moisture trapped behind wall cladding may</t>
  </si>
  <si>
    <t>brick wall.  Coating will fail in less than ten (10) years.</t>
  </si>
  <si>
    <t>Coating will fail in less than ten years</t>
  </si>
  <si>
    <r>
      <rPr>
        <u/>
        <sz val="11"/>
        <color theme="1"/>
        <rFont val="Calibri"/>
        <family val="2"/>
        <scheme val="minor"/>
      </rPr>
      <t>Move Cursor to green cells</t>
    </r>
    <r>
      <rPr>
        <sz val="11"/>
        <color theme="1"/>
        <rFont val="Calibri"/>
        <family val="2"/>
        <scheme val="minor"/>
      </rPr>
      <t xml:space="preserve"> and enter your window size in inches.</t>
    </r>
  </si>
  <si>
    <t>Cost per Sq. Ft.</t>
  </si>
  <si>
    <t>YOUR MEASUREMENTS HERE</t>
  </si>
  <si>
    <t>*= Newer growth wood will not hold up as well as original old growth wood.  Excessive wear at 20 years. Replace.</t>
  </si>
  <si>
    <t>**= Complete breakdown of surface plastic or veneer. Cannot be refinished. Replace at 10 years maximum.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</si>
</sst>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164" formatCode="#,##0.0_);[Red]\(#,##0.0\)"/>
    <numFmt numFmtId="165" formatCode="0.000"/>
    <numFmt numFmtId="166" formatCode="#,##0.0"/>
    <numFmt numFmtId="167" formatCode="0.00_);[Red]\(0.00\)"/>
  </numFmts>
  <fonts count="99" x14ac:knownFonts="1">
    <font>
      <sz val="11"/>
      <color theme="1"/>
      <name val="Calibri"/>
      <family val="2"/>
      <scheme val="minor"/>
    </font>
    <font>
      <sz val="10"/>
      <color rgb="FF000000"/>
      <name val="Verdana"/>
      <family val="2"/>
    </font>
    <font>
      <sz val="11"/>
      <color theme="1"/>
      <name val="Calibri"/>
      <family val="2"/>
      <scheme val="minor"/>
    </font>
    <font>
      <sz val="11"/>
      <color theme="5" tint="-0.499984740745262"/>
      <name val="Calibri"/>
      <family val="2"/>
      <scheme val="minor"/>
    </font>
    <font>
      <sz val="9"/>
      <color theme="1"/>
      <name val="Calibri"/>
      <family val="2"/>
      <scheme val="minor"/>
    </font>
    <font>
      <b/>
      <sz val="9"/>
      <name val="Calibri"/>
      <family val="2"/>
      <scheme val="minor"/>
    </font>
    <font>
      <sz val="10"/>
      <color theme="1"/>
      <name val="Calibri"/>
      <family val="2"/>
      <scheme val="minor"/>
    </font>
    <font>
      <b/>
      <sz val="11"/>
      <name val="Calibri"/>
      <family val="2"/>
      <scheme val="minor"/>
    </font>
    <font>
      <b/>
      <sz val="17"/>
      <color theme="1"/>
      <name val="Imprint MT Shadow"/>
      <family val="5"/>
    </font>
    <font>
      <sz val="8"/>
      <color theme="1"/>
      <name val="Calibri"/>
      <family val="2"/>
      <scheme val="minor"/>
    </font>
    <font>
      <b/>
      <i/>
      <sz val="11"/>
      <color theme="5" tint="-0.499984740745262"/>
      <name val="Calibri"/>
      <family val="2"/>
      <scheme val="minor"/>
    </font>
    <font>
      <sz val="11"/>
      <color rgb="FF3F3F76"/>
      <name val="Calibri"/>
      <family val="2"/>
      <scheme val="minor"/>
    </font>
    <font>
      <b/>
      <sz val="11"/>
      <color rgb="FF3F3F76"/>
      <name val="Calibri"/>
      <family val="2"/>
      <scheme val="minor"/>
    </font>
    <font>
      <b/>
      <sz val="11"/>
      <color theme="1"/>
      <name val="Calibri"/>
      <family val="2"/>
      <scheme val="minor"/>
    </font>
    <font>
      <b/>
      <u/>
      <sz val="11"/>
      <color theme="1"/>
      <name val="Calibri"/>
      <family val="2"/>
      <scheme val="minor"/>
    </font>
    <font>
      <u/>
      <sz val="11"/>
      <color theme="1"/>
      <name val="Calibri"/>
      <family val="2"/>
      <scheme val="minor"/>
    </font>
    <font>
      <sz val="6"/>
      <color theme="1"/>
      <name val="Calibri"/>
      <family val="2"/>
      <scheme val="minor"/>
    </font>
    <font>
      <b/>
      <sz val="6"/>
      <color theme="1"/>
      <name val="Calibri"/>
      <family val="2"/>
      <scheme val="minor"/>
    </font>
    <font>
      <b/>
      <sz val="14"/>
      <color theme="1"/>
      <name val="Calibri"/>
      <family val="2"/>
      <scheme val="minor"/>
    </font>
    <font>
      <b/>
      <sz val="12"/>
      <color theme="1"/>
      <name val="Calibri"/>
      <family val="2"/>
      <scheme val="minor"/>
    </font>
    <font>
      <sz val="12"/>
      <color theme="1"/>
      <name val="Symbol"/>
      <family val="1"/>
      <charset val="2"/>
    </font>
    <font>
      <sz val="7"/>
      <color theme="1"/>
      <name val="Times New Roman"/>
      <family val="1"/>
    </font>
    <font>
      <sz val="12"/>
      <color theme="1"/>
      <name val="Calibri"/>
      <family val="2"/>
      <scheme val="minor"/>
    </font>
    <font>
      <b/>
      <sz val="9"/>
      <color theme="1"/>
      <name val="Calibri"/>
      <family val="2"/>
      <scheme val="minor"/>
    </font>
    <font>
      <b/>
      <sz val="8"/>
      <color theme="1"/>
      <name val="Calibri"/>
      <family val="2"/>
      <scheme val="minor"/>
    </font>
    <font>
      <b/>
      <i/>
      <sz val="14"/>
      <color theme="1"/>
      <name val="Calibri"/>
      <family val="2"/>
      <scheme val="minor"/>
    </font>
    <font>
      <b/>
      <i/>
      <sz val="12"/>
      <color theme="5" tint="-0.499984740745262"/>
      <name val="Calibri"/>
      <family val="2"/>
      <scheme val="minor"/>
    </font>
    <font>
      <b/>
      <i/>
      <sz val="13"/>
      <color theme="1"/>
      <name val="Calibri"/>
      <family val="2"/>
      <scheme val="minor"/>
    </font>
    <font>
      <b/>
      <u/>
      <sz val="9"/>
      <name val="Calibri"/>
      <family val="2"/>
      <scheme val="minor"/>
    </font>
    <font>
      <b/>
      <i/>
      <sz val="8"/>
      <color theme="5" tint="-0.499984740745262"/>
      <name val="Calibri"/>
      <family val="2"/>
      <scheme val="minor"/>
    </font>
    <font>
      <b/>
      <i/>
      <sz val="11"/>
      <color rgb="FF3F3F76"/>
      <name val="Calibri"/>
      <family val="2"/>
      <scheme val="minor"/>
    </font>
    <font>
      <b/>
      <sz val="8"/>
      <color theme="5" tint="-0.499984740745262"/>
      <name val="Calibri"/>
      <family val="2"/>
      <scheme val="minor"/>
    </font>
    <font>
      <sz val="26"/>
      <color theme="1"/>
      <name val="Calibri"/>
      <family val="2"/>
      <scheme val="minor"/>
    </font>
    <font>
      <sz val="14"/>
      <color theme="1"/>
      <name val="Aharoni"/>
      <charset val="177"/>
    </font>
    <font>
      <b/>
      <sz val="12"/>
      <color rgb="FF7030A0"/>
      <name val="Calibri"/>
      <family val="2"/>
      <scheme val="minor"/>
    </font>
    <font>
      <b/>
      <sz val="10"/>
      <color theme="1"/>
      <name val="Calibri"/>
      <family val="2"/>
      <scheme val="minor"/>
    </font>
    <font>
      <b/>
      <sz val="8"/>
      <name val="Calibri"/>
      <family val="2"/>
      <scheme val="minor"/>
    </font>
    <font>
      <sz val="11"/>
      <color theme="0"/>
      <name val="Calibri"/>
      <family val="2"/>
      <scheme val="minor"/>
    </font>
    <font>
      <sz val="11"/>
      <name val="Calibri"/>
      <family val="2"/>
      <scheme val="minor"/>
    </font>
    <font>
      <b/>
      <sz val="10.5"/>
      <color theme="1"/>
      <name val="Calibri"/>
      <family val="2"/>
      <scheme val="minor"/>
    </font>
    <font>
      <b/>
      <sz val="11"/>
      <color rgb="FF0000FF"/>
      <name val="Calibri"/>
      <family val="2"/>
      <scheme val="minor"/>
    </font>
    <font>
      <b/>
      <u/>
      <sz val="11"/>
      <color rgb="FF0000FF"/>
      <name val="Calibri"/>
      <family val="2"/>
      <scheme val="minor"/>
    </font>
    <font>
      <b/>
      <u/>
      <sz val="11"/>
      <color rgb="FFC00000"/>
      <name val="Calibri"/>
      <family val="2"/>
      <scheme val="minor"/>
    </font>
    <font>
      <b/>
      <sz val="11"/>
      <color theme="5" tint="-0.499984740745262"/>
      <name val="Calibri"/>
      <family val="2"/>
      <scheme val="minor"/>
    </font>
    <font>
      <b/>
      <i/>
      <sz val="10"/>
      <color theme="1"/>
      <name val="Calibri"/>
      <family val="2"/>
      <scheme val="minor"/>
    </font>
    <font>
      <u val="double"/>
      <sz val="11"/>
      <color theme="1"/>
      <name val="Calibri"/>
      <family val="2"/>
      <scheme val="minor"/>
    </font>
    <font>
      <b/>
      <sz val="14"/>
      <color theme="5" tint="-0.499984740745262"/>
      <name val="Calibri"/>
      <family val="2"/>
      <scheme val="minor"/>
    </font>
    <font>
      <b/>
      <sz val="14"/>
      <color rgb="FFC00000"/>
      <name val="Calibri"/>
      <family val="2"/>
      <scheme val="minor"/>
    </font>
    <font>
      <i/>
      <sz val="11"/>
      <color theme="1"/>
      <name val="Calibri"/>
      <family val="2"/>
      <scheme val="minor"/>
    </font>
    <font>
      <b/>
      <sz val="9"/>
      <color theme="9" tint="-0.499984740745262"/>
      <name val="Calibri"/>
      <family val="2"/>
      <scheme val="minor"/>
    </font>
    <font>
      <u val="double"/>
      <sz val="11"/>
      <color rgb="FFFF0000"/>
      <name val="Calibri"/>
      <family val="2"/>
      <scheme val="minor"/>
    </font>
    <font>
      <u val="double"/>
      <sz val="11"/>
      <color rgb="FF0000FF"/>
      <name val="Calibri"/>
      <family val="2"/>
      <scheme val="minor"/>
    </font>
    <font>
      <sz val="14"/>
      <color theme="1"/>
      <name val="Calibri"/>
      <family val="2"/>
      <scheme val="minor"/>
    </font>
    <font>
      <u/>
      <sz val="10"/>
      <color theme="1"/>
      <name val="Calibri"/>
      <family val="2"/>
      <scheme val="minor"/>
    </font>
    <font>
      <i/>
      <sz val="10"/>
      <color theme="1"/>
      <name val="Calibri"/>
      <family val="2"/>
      <scheme val="minor"/>
    </font>
    <font>
      <b/>
      <sz val="11"/>
      <color theme="1"/>
      <name val="Calibri"/>
      <family val="2"/>
    </font>
    <font>
      <b/>
      <i/>
      <sz val="13"/>
      <color theme="5" tint="-0.499984740745262"/>
      <name val="Calibri"/>
      <family val="2"/>
      <scheme val="minor"/>
    </font>
    <font>
      <b/>
      <sz val="9"/>
      <color theme="5" tint="-0.499984740745262"/>
      <name val="Calibri"/>
      <family val="2"/>
      <scheme val="minor"/>
    </font>
    <font>
      <b/>
      <sz val="11"/>
      <color rgb="FF7030A0"/>
      <name val="Calibri"/>
      <family val="2"/>
      <scheme val="minor"/>
    </font>
    <font>
      <b/>
      <sz val="10"/>
      <name val="Calibri"/>
      <family val="2"/>
      <scheme val="minor"/>
    </font>
    <font>
      <b/>
      <sz val="16"/>
      <color theme="1"/>
      <name val="Calibri"/>
      <family val="2"/>
      <scheme val="minor"/>
    </font>
    <font>
      <b/>
      <i/>
      <sz val="16"/>
      <color theme="1"/>
      <name val="Calibri"/>
      <family val="2"/>
      <scheme val="minor"/>
    </font>
    <font>
      <b/>
      <u/>
      <sz val="10"/>
      <color rgb="FFFF0000"/>
      <name val="Calibri"/>
      <family val="2"/>
      <scheme val="minor"/>
    </font>
    <font>
      <b/>
      <sz val="12"/>
      <color theme="5" tint="-0.499984740745262"/>
      <name val="Calibri"/>
      <family val="2"/>
      <scheme val="minor"/>
    </font>
    <font>
      <sz val="14"/>
      <color theme="1"/>
      <name val="Imprint MT Shadow"/>
      <family val="5"/>
    </font>
    <font>
      <b/>
      <sz val="22"/>
      <color theme="1"/>
      <name val="Imprint MT Shadow"/>
      <family val="5"/>
    </font>
    <font>
      <b/>
      <sz val="24"/>
      <color theme="1"/>
      <name val="Imprint MT Shadow"/>
      <family val="5"/>
    </font>
    <font>
      <b/>
      <i/>
      <u/>
      <sz val="14"/>
      <color theme="1"/>
      <name val="Calibri"/>
      <family val="2"/>
      <scheme val="minor"/>
    </font>
    <font>
      <b/>
      <sz val="8.5"/>
      <name val="Calibri"/>
      <family val="2"/>
      <scheme val="minor"/>
    </font>
    <font>
      <b/>
      <u/>
      <sz val="8.5"/>
      <name val="Calibri"/>
      <family val="2"/>
      <scheme val="minor"/>
    </font>
    <font>
      <sz val="22"/>
      <color theme="1"/>
      <name val="Calibri"/>
      <family val="2"/>
      <scheme val="minor"/>
    </font>
    <font>
      <b/>
      <sz val="13"/>
      <color theme="1"/>
      <name val="Calibri"/>
      <family val="2"/>
      <scheme val="minor"/>
    </font>
    <font>
      <b/>
      <sz val="10"/>
      <color rgb="FFFF0000"/>
      <name val="Calibri"/>
      <family val="2"/>
      <scheme val="minor"/>
    </font>
    <font>
      <b/>
      <sz val="14"/>
      <color rgb="FF0000FF"/>
      <name val="Calibri"/>
      <family val="2"/>
      <scheme val="minor"/>
    </font>
    <font>
      <b/>
      <sz val="12"/>
      <color rgb="FF0000FF"/>
      <name val="Calibri"/>
      <family val="2"/>
      <scheme val="minor"/>
    </font>
    <font>
      <b/>
      <sz val="14"/>
      <color theme="9" tint="-0.499984740745262"/>
      <name val="Calibri"/>
      <family val="2"/>
      <scheme val="minor"/>
    </font>
    <font>
      <b/>
      <sz val="11"/>
      <color rgb="FFFF3300"/>
      <name val="Calibri"/>
      <family val="2"/>
      <scheme val="minor"/>
    </font>
    <font>
      <b/>
      <sz val="14"/>
      <color rgb="FFFF3300"/>
      <name val="Calibri"/>
      <family val="2"/>
      <scheme val="minor"/>
    </font>
    <font>
      <b/>
      <sz val="12.5"/>
      <color theme="9" tint="-0.499984740745262"/>
      <name val="Calibri"/>
      <family val="2"/>
      <scheme val="minor"/>
    </font>
    <font>
      <b/>
      <sz val="8.5"/>
      <color theme="1"/>
      <name val="Calibri"/>
      <family val="2"/>
      <scheme val="minor"/>
    </font>
    <font>
      <b/>
      <sz val="9.5"/>
      <name val="Calibri"/>
      <family val="2"/>
      <scheme val="minor"/>
    </font>
    <font>
      <b/>
      <sz val="13"/>
      <color rgb="FF0000FF"/>
      <name val="Calibri"/>
      <family val="2"/>
    </font>
    <font>
      <b/>
      <sz val="13"/>
      <color rgb="FF0000FF"/>
      <name val="Calibri"/>
      <family val="2"/>
      <scheme val="minor"/>
    </font>
    <font>
      <b/>
      <i/>
      <u/>
      <sz val="11"/>
      <color rgb="FF3F3F76"/>
      <name val="Calibri"/>
      <family val="2"/>
      <scheme val="minor"/>
    </font>
    <font>
      <b/>
      <sz val="14"/>
      <name val="Calibri"/>
      <family val="2"/>
      <scheme val="minor"/>
    </font>
    <font>
      <b/>
      <sz val="12"/>
      <name val="Calibri"/>
      <family val="2"/>
      <scheme val="minor"/>
    </font>
    <font>
      <sz val="12"/>
      <name val="Symbol"/>
      <family val="1"/>
      <charset val="2"/>
    </font>
    <font>
      <sz val="7"/>
      <name val="Times New Roman"/>
      <family val="1"/>
    </font>
    <font>
      <sz val="12"/>
      <name val="Calibri"/>
      <family val="2"/>
      <scheme val="minor"/>
    </font>
    <font>
      <sz val="11"/>
      <name val="Symbol"/>
      <family val="1"/>
      <charset val="2"/>
    </font>
    <font>
      <u/>
      <sz val="11"/>
      <name val="Calibri"/>
      <family val="2"/>
      <scheme val="minor"/>
    </font>
    <font>
      <sz val="6"/>
      <name val="Calibri"/>
      <family val="2"/>
      <scheme val="minor"/>
    </font>
    <font>
      <sz val="22"/>
      <color rgb="FF0000FF"/>
      <name val="Calibri"/>
      <family val="2"/>
      <scheme val="minor"/>
    </font>
    <font>
      <sz val="26"/>
      <color theme="5" tint="-0.499984740745262"/>
      <name val="Calibri"/>
      <family val="2"/>
      <scheme val="minor"/>
    </font>
    <font>
      <b/>
      <sz val="11"/>
      <color theme="9" tint="-0.249977111117893"/>
      <name val="Calibri"/>
      <family val="2"/>
      <scheme val="minor"/>
    </font>
    <font>
      <b/>
      <u/>
      <sz val="11"/>
      <color theme="9" tint="-0.249977111117893"/>
      <name val="Calibri"/>
      <family val="2"/>
      <scheme val="minor"/>
    </font>
    <font>
      <sz val="10"/>
      <color theme="1"/>
      <name val="Arial"/>
      <family val="2"/>
    </font>
    <font>
      <b/>
      <i/>
      <sz val="10"/>
      <color theme="9" tint="-0.499984740745262"/>
      <name val="Calibri"/>
      <family val="2"/>
      <scheme val="minor"/>
    </font>
    <font>
      <b/>
      <i/>
      <sz val="10"/>
      <color rgb="FF0000FF"/>
      <name val="Calibri"/>
      <family val="2"/>
      <scheme val="minor"/>
    </font>
  </fonts>
  <fills count="14">
    <fill>
      <patternFill patternType="none"/>
    </fill>
    <fill>
      <patternFill patternType="gray125"/>
    </fill>
    <fill>
      <patternFill patternType="solid">
        <fgColor theme="7" tint="0.39997558519241921"/>
        <bgColor indexed="64"/>
      </patternFill>
    </fill>
    <fill>
      <patternFill patternType="solid">
        <fgColor theme="5" tint="0.79998168889431442"/>
        <bgColor indexed="64"/>
      </patternFill>
    </fill>
    <fill>
      <patternFill patternType="solid">
        <fgColor rgb="FFFFCC99"/>
      </patternFill>
    </fill>
    <fill>
      <patternFill patternType="solid">
        <fgColor theme="6" tint="0.59999389629810485"/>
        <bgColor indexed="65"/>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4" tint="-0.249977111117893"/>
        <bgColor indexed="64"/>
      </patternFill>
    </fill>
    <fill>
      <patternFill patternType="solid">
        <fgColor rgb="FFC00000"/>
        <bgColor indexed="64"/>
      </patternFill>
    </fill>
    <fill>
      <patternFill patternType="solid">
        <fgColor theme="6" tint="0.79998168889431442"/>
        <bgColor indexed="64"/>
      </patternFill>
    </fill>
    <fill>
      <patternFill patternType="solid">
        <fgColor theme="0"/>
        <bgColor indexed="64"/>
      </patternFill>
    </fill>
  </fills>
  <borders count="28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FF"/>
      </left>
      <right style="thin">
        <color indexed="64"/>
      </right>
      <top style="medium">
        <color indexed="64"/>
      </top>
      <bottom style="thin">
        <color indexed="64"/>
      </bottom>
      <diagonal/>
    </border>
    <border>
      <left style="medium">
        <color rgb="FF0000FF"/>
      </left>
      <right style="thin">
        <color indexed="64"/>
      </right>
      <top style="thin">
        <color indexed="64"/>
      </top>
      <bottom style="medium">
        <color indexed="64"/>
      </bottom>
      <diagonal/>
    </border>
    <border>
      <left style="medium">
        <color rgb="FF0000FF"/>
      </left>
      <right/>
      <top/>
      <bottom/>
      <diagonal/>
    </border>
    <border>
      <left style="thin">
        <color auto="1"/>
      </left>
      <right style="medium">
        <color rgb="FF0000FF"/>
      </right>
      <top/>
      <bottom/>
      <diagonal/>
    </border>
    <border>
      <left style="medium">
        <color indexed="64"/>
      </left>
      <right/>
      <top/>
      <bottom/>
      <diagonal/>
    </border>
    <border>
      <left style="medium">
        <color indexed="64"/>
      </left>
      <right style="thin">
        <color auto="1"/>
      </right>
      <top style="thin">
        <color auto="1"/>
      </top>
      <bottom/>
      <diagonal/>
    </border>
    <border>
      <left/>
      <right style="medium">
        <color indexed="64"/>
      </right>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auto="1"/>
      </left>
      <right style="medium">
        <color rgb="FF0000FF"/>
      </right>
      <top/>
      <bottom style="medium">
        <color indexed="64"/>
      </bottom>
      <diagonal/>
    </border>
    <border>
      <left style="medium">
        <color rgb="FF0000FF"/>
      </left>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thin">
        <color indexed="64"/>
      </left>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medium">
        <color rgb="FF0000FF"/>
      </left>
      <right style="thin">
        <color indexed="64"/>
      </right>
      <top style="medium">
        <color indexed="64"/>
      </top>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medium">
        <color auto="1"/>
      </left>
      <right/>
      <top/>
      <bottom style="medium">
        <color auto="1"/>
      </bottom>
      <diagonal/>
    </border>
    <border>
      <left/>
      <right style="medium">
        <color rgb="FF0000FF"/>
      </right>
      <top/>
      <bottom style="medium">
        <color auto="1"/>
      </bottom>
      <diagonal/>
    </border>
    <border>
      <left/>
      <right/>
      <top style="thin">
        <color indexed="64"/>
      </top>
      <bottom style="thin">
        <color indexed="64"/>
      </bottom>
      <diagonal/>
    </border>
    <border>
      <left/>
      <right style="medium">
        <color indexed="64"/>
      </right>
      <top/>
      <bottom style="medium">
        <color indexed="64"/>
      </bottom>
      <diagonal/>
    </border>
    <border>
      <left/>
      <right/>
      <top/>
      <bottom style="thin">
        <color indexed="64"/>
      </bottom>
      <diagonal/>
    </border>
    <border>
      <left/>
      <right style="medium">
        <color auto="1"/>
      </right>
      <top/>
      <bottom style="thin">
        <color indexed="64"/>
      </bottom>
      <diagonal/>
    </border>
    <border>
      <left style="thin">
        <color indexed="64"/>
      </left>
      <right/>
      <top/>
      <bottom style="thin">
        <color indexed="64"/>
      </bottom>
      <diagonal/>
    </border>
    <border>
      <left style="medium">
        <color rgb="FF0000FF"/>
      </left>
      <right/>
      <top style="thin">
        <color indexed="64"/>
      </top>
      <bottom style="thin">
        <color indexed="64"/>
      </bottom>
      <diagonal/>
    </border>
    <border>
      <left style="thin">
        <color auto="1"/>
      </left>
      <right style="medium">
        <color rgb="FF0000FF"/>
      </right>
      <top style="thin">
        <color rgb="FF7F7F7F"/>
      </top>
      <bottom style="medium">
        <color indexed="64"/>
      </bottom>
      <diagonal/>
    </border>
    <border>
      <left style="medium">
        <color indexed="64"/>
      </left>
      <right/>
      <top style="medium">
        <color indexed="64"/>
      </top>
      <bottom style="medium">
        <color indexed="64"/>
      </bottom>
      <diagonal/>
    </border>
    <border>
      <left/>
      <right style="medium">
        <color rgb="FF0000FF"/>
      </right>
      <top style="medium">
        <color indexed="64"/>
      </top>
      <bottom style="medium">
        <color indexed="64"/>
      </bottom>
      <diagonal/>
    </border>
    <border>
      <left style="medium">
        <color indexed="64"/>
      </left>
      <right style="thin">
        <color auto="1"/>
      </right>
      <top style="thin">
        <color indexed="64"/>
      </top>
      <bottom style="thin">
        <color indexed="64"/>
      </bottom>
      <diagonal/>
    </border>
    <border>
      <left style="thin">
        <color indexed="64"/>
      </left>
      <right style="medium">
        <color rgb="FF0000FF"/>
      </right>
      <top style="medium">
        <color indexed="64"/>
      </top>
      <bottom style="thin">
        <color indexed="64"/>
      </bottom>
      <diagonal/>
    </border>
    <border>
      <left style="thin">
        <color indexed="64"/>
      </left>
      <right style="medium">
        <color rgb="FF0000FF"/>
      </right>
      <top style="thin">
        <color indexed="64"/>
      </top>
      <bottom style="medium">
        <color indexed="64"/>
      </bottom>
      <diagonal/>
    </border>
    <border>
      <left style="thin">
        <color indexed="64"/>
      </left>
      <right style="medium">
        <color rgb="FF0000FF"/>
      </right>
      <top style="medium">
        <color indexed="64"/>
      </top>
      <bottom/>
      <diagonal/>
    </border>
    <border>
      <left/>
      <right/>
      <top style="medium">
        <color indexed="64"/>
      </top>
      <bottom style="medium">
        <color indexed="64"/>
      </bottom>
      <diagonal/>
    </border>
    <border>
      <left style="medium">
        <color rgb="FF0000FF"/>
      </left>
      <right style="thin">
        <color indexed="64"/>
      </right>
      <top/>
      <bottom style="thin">
        <color indexed="64"/>
      </bottom>
      <diagonal/>
    </border>
    <border>
      <left style="thin">
        <color indexed="64"/>
      </left>
      <right style="medium">
        <color rgb="FF0000FF"/>
      </right>
      <top/>
      <bottom style="thin">
        <color indexed="64"/>
      </bottom>
      <diagonal/>
    </border>
    <border>
      <left style="medium">
        <color indexed="64"/>
      </left>
      <right/>
      <top style="thin">
        <color indexed="64"/>
      </top>
      <bottom style="thin">
        <color indexed="64"/>
      </bottom>
      <diagonal/>
    </border>
    <border>
      <left style="thin">
        <color indexed="64"/>
      </left>
      <right style="thin">
        <color rgb="FF7F7F7F"/>
      </right>
      <top style="thin">
        <color rgb="FF7F7F7F"/>
      </top>
      <bottom style="thin">
        <color rgb="FF7F7F7F"/>
      </bottom>
      <diagonal/>
    </border>
    <border>
      <left style="thin">
        <color indexed="64"/>
      </left>
      <right/>
      <top style="thin">
        <color rgb="FF7F7F7F"/>
      </top>
      <bottom/>
      <diagonal/>
    </border>
    <border>
      <left style="medium">
        <color rgb="FF0000FF"/>
      </left>
      <right style="thin">
        <color indexed="64"/>
      </right>
      <top style="medium">
        <color indexed="64"/>
      </top>
      <bottom style="medium">
        <color indexed="64"/>
      </bottom>
      <diagonal/>
    </border>
    <border>
      <left style="thin">
        <color indexed="64"/>
      </left>
      <right style="medium">
        <color rgb="FF0000FF"/>
      </right>
      <top style="medium">
        <color indexed="64"/>
      </top>
      <bottom style="medium">
        <color indexed="64"/>
      </bottom>
      <diagonal/>
    </border>
    <border>
      <left style="medium">
        <color rgb="FF0000FF"/>
      </left>
      <right/>
      <top style="medium">
        <color indexed="64"/>
      </top>
      <bottom style="medium">
        <color indexed="64"/>
      </bottom>
      <diagonal/>
    </border>
    <border>
      <left style="medium">
        <color rgb="FF0000FF"/>
      </left>
      <right style="thin">
        <color auto="1"/>
      </right>
      <top/>
      <bottom style="medium">
        <color auto="1"/>
      </bottom>
      <diagonal/>
    </border>
    <border>
      <left style="medium">
        <color rgb="FF0000FF"/>
      </left>
      <right/>
      <top style="medium">
        <color indexed="64"/>
      </top>
      <bottom style="thin">
        <color auto="1"/>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medium">
        <color rgb="FF0000FF"/>
      </left>
      <right/>
      <top style="thin">
        <color indexed="64"/>
      </top>
      <bottom style="medium">
        <color indexed="64"/>
      </bottom>
      <diagonal/>
    </border>
    <border>
      <left/>
      <right/>
      <top style="thin">
        <color indexed="64"/>
      </top>
      <bottom style="medium">
        <color indexed="64"/>
      </bottom>
      <diagonal/>
    </border>
    <border>
      <left style="medium">
        <color rgb="FFC00000"/>
      </left>
      <right/>
      <top style="medium">
        <color indexed="64"/>
      </top>
      <bottom style="medium">
        <color indexed="64"/>
      </bottom>
      <diagonal/>
    </border>
    <border>
      <left style="medium">
        <color rgb="FFC00000"/>
      </left>
      <right style="thin">
        <color indexed="64"/>
      </right>
      <top style="medium">
        <color indexed="64"/>
      </top>
      <bottom style="thin">
        <color indexed="64"/>
      </bottom>
      <diagonal/>
    </border>
    <border>
      <left style="medium">
        <color rgb="FFC00000"/>
      </left>
      <right style="thin">
        <color indexed="64"/>
      </right>
      <top style="thin">
        <color indexed="64"/>
      </top>
      <bottom style="medium">
        <color indexed="64"/>
      </bottom>
      <diagonal/>
    </border>
    <border>
      <left style="medium">
        <color rgb="FFC00000"/>
      </left>
      <right style="thin">
        <color indexed="64"/>
      </right>
      <top style="medium">
        <color indexed="64"/>
      </top>
      <bottom style="medium">
        <color indexed="64"/>
      </bottom>
      <diagonal/>
    </border>
    <border>
      <left style="medium">
        <color rgb="FFC00000"/>
      </left>
      <right style="thin">
        <color auto="1"/>
      </right>
      <top/>
      <bottom style="medium">
        <color indexed="64"/>
      </bottom>
      <diagonal/>
    </border>
    <border>
      <left style="medium">
        <color rgb="FFC00000"/>
      </left>
      <right style="thin">
        <color indexed="64"/>
      </right>
      <top style="medium">
        <color indexed="64"/>
      </top>
      <bottom/>
      <diagonal/>
    </border>
    <border>
      <left style="medium">
        <color rgb="FFC00000"/>
      </left>
      <right/>
      <top/>
      <bottom style="medium">
        <color indexed="64"/>
      </bottom>
      <diagonal/>
    </border>
    <border>
      <left style="medium">
        <color rgb="FFC00000"/>
      </left>
      <right/>
      <top style="medium">
        <color indexed="64"/>
      </top>
      <bottom/>
      <diagonal/>
    </border>
    <border>
      <left style="medium">
        <color indexed="64"/>
      </left>
      <right style="thin">
        <color auto="1"/>
      </right>
      <top style="medium">
        <color auto="1"/>
      </top>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auto="1"/>
      </left>
      <right/>
      <top style="thin">
        <color auto="1"/>
      </top>
      <bottom/>
      <diagonal/>
    </border>
    <border>
      <left style="thin">
        <color auto="1"/>
      </left>
      <right/>
      <top style="medium">
        <color indexed="64"/>
      </top>
      <bottom style="medium">
        <color auto="1"/>
      </bottom>
      <diagonal/>
    </border>
    <border>
      <left style="medium">
        <color indexed="64"/>
      </left>
      <right/>
      <top/>
      <bottom style="medium">
        <color theme="5" tint="-0.499984740745262"/>
      </bottom>
      <diagonal/>
    </border>
    <border>
      <left/>
      <right/>
      <top/>
      <bottom style="medium">
        <color theme="5" tint="-0.499984740745262"/>
      </bottom>
      <diagonal/>
    </border>
    <border>
      <left style="thin">
        <color indexed="64"/>
      </left>
      <right/>
      <top/>
      <bottom/>
      <diagonal/>
    </border>
    <border>
      <left/>
      <right style="medium">
        <color rgb="FF0000FF"/>
      </right>
      <top style="thin">
        <color auto="1"/>
      </top>
      <bottom style="thin">
        <color auto="1"/>
      </bottom>
      <diagonal/>
    </border>
    <border>
      <left style="medium">
        <color rgb="FFC00000"/>
      </left>
      <right style="medium">
        <color rgb="FFC00000"/>
      </right>
      <top style="medium">
        <color indexed="64"/>
      </top>
      <bottom style="medium">
        <color indexed="64"/>
      </bottom>
      <diagonal/>
    </border>
    <border>
      <left style="medium">
        <color rgb="FF0000FF"/>
      </left>
      <right style="medium">
        <color rgb="FFC00000"/>
      </right>
      <top style="medium">
        <color indexed="64"/>
      </top>
      <bottom style="medium">
        <color indexed="64"/>
      </bottom>
      <diagonal/>
    </border>
    <border>
      <left style="medium">
        <color rgb="FFC00000"/>
      </left>
      <right style="medium">
        <color indexed="64"/>
      </right>
      <top style="medium">
        <color indexed="64"/>
      </top>
      <bottom style="medium">
        <color indexed="64"/>
      </bottom>
      <diagonal/>
    </border>
    <border>
      <left style="medium">
        <color indexed="64"/>
      </left>
      <right style="medium">
        <color rgb="FFC00000"/>
      </right>
      <top style="thin">
        <color auto="1"/>
      </top>
      <bottom style="thin">
        <color indexed="64"/>
      </bottom>
      <diagonal/>
    </border>
    <border>
      <left style="medium">
        <color indexed="64"/>
      </left>
      <right style="medium">
        <color rgb="FFFF0000"/>
      </right>
      <top style="medium">
        <color auto="1"/>
      </top>
      <bottom style="thin">
        <color indexed="64"/>
      </bottom>
      <diagonal/>
    </border>
    <border>
      <left style="medium">
        <color rgb="FFFF0000"/>
      </left>
      <right/>
      <top style="medium">
        <color rgb="FFFF0000"/>
      </top>
      <bottom style="medium">
        <color rgb="FFFF0000"/>
      </bottom>
      <diagonal/>
    </border>
    <border>
      <left style="medium">
        <color rgb="FFC00000"/>
      </left>
      <right/>
      <top/>
      <bottom style="thin">
        <color rgb="FFC00000"/>
      </bottom>
      <diagonal/>
    </border>
    <border>
      <left style="medium">
        <color rgb="FFC00000"/>
      </left>
      <right/>
      <top style="thin">
        <color rgb="FFC00000"/>
      </top>
      <bottom style="thin">
        <color rgb="FFC00000"/>
      </bottom>
      <diagonal/>
    </border>
    <border>
      <left style="thin">
        <color rgb="FF7F7F7F"/>
      </left>
      <right/>
      <top style="thin">
        <color rgb="FF7F7F7F"/>
      </top>
      <bottom style="thin">
        <color rgb="FF7F7F7F"/>
      </bottom>
      <diagonal/>
    </border>
    <border>
      <left style="medium">
        <color indexed="64"/>
      </left>
      <right/>
      <top style="medium">
        <color indexed="64"/>
      </top>
      <bottom style="thin">
        <color auto="1"/>
      </bottom>
      <diagonal/>
    </border>
    <border>
      <left style="medium">
        <color indexed="64"/>
      </left>
      <right/>
      <top style="thin">
        <color indexed="64"/>
      </top>
      <bottom style="medium">
        <color indexed="64"/>
      </bottom>
      <diagonal/>
    </border>
    <border>
      <left/>
      <right style="medium">
        <color indexed="64"/>
      </right>
      <top style="medium">
        <color auto="1"/>
      </top>
      <bottom style="thin">
        <color indexed="64"/>
      </bottom>
      <diagonal/>
    </border>
    <border>
      <left style="thin">
        <color auto="1"/>
      </left>
      <right style="medium">
        <color rgb="FF0000FF"/>
      </right>
      <top/>
      <bottom style="thin">
        <color rgb="FF7F7F7F"/>
      </bottom>
      <diagonal/>
    </border>
    <border>
      <left style="thin">
        <color rgb="FFC00000"/>
      </left>
      <right style="medium">
        <color rgb="FF0000FF"/>
      </right>
      <top style="medium">
        <color rgb="FFC00000"/>
      </top>
      <bottom style="thin">
        <color rgb="FF7F7F7F"/>
      </bottom>
      <diagonal/>
    </border>
    <border>
      <left style="thin">
        <color rgb="FFC00000"/>
      </left>
      <right style="medium">
        <color rgb="FF0000FF"/>
      </right>
      <top style="thin">
        <color rgb="FF7F7F7F"/>
      </top>
      <bottom style="thin">
        <color rgb="FFC00000"/>
      </bottom>
      <diagonal/>
    </border>
    <border>
      <left style="thin">
        <color rgb="FF7F7F7F"/>
      </left>
      <right style="thin">
        <color rgb="FF7F7F7F"/>
      </right>
      <top style="thin">
        <color rgb="FF7F7F7F"/>
      </top>
      <bottom/>
      <diagonal/>
    </border>
    <border>
      <left style="thin">
        <color rgb="FFC00000"/>
      </left>
      <right style="medium">
        <color rgb="FF0000FF"/>
      </right>
      <top style="medium">
        <color rgb="FFC00000"/>
      </top>
      <bottom style="thin">
        <color auto="1"/>
      </bottom>
      <diagonal/>
    </border>
    <border>
      <left style="thin">
        <color rgb="FFC00000"/>
      </left>
      <right style="medium">
        <color rgb="FF0000FF"/>
      </right>
      <top style="thin">
        <color auto="1"/>
      </top>
      <bottom style="thin">
        <color rgb="FFC00000"/>
      </bottom>
      <diagonal/>
    </border>
    <border>
      <left style="medium">
        <color rgb="FFC00000"/>
      </left>
      <right/>
      <top style="thin">
        <color indexed="64"/>
      </top>
      <bottom style="medium">
        <color indexed="64"/>
      </bottom>
      <diagonal/>
    </border>
    <border>
      <left/>
      <right style="medium">
        <color rgb="FF0000FF"/>
      </right>
      <top style="medium">
        <color indexed="64"/>
      </top>
      <bottom style="thin">
        <color auto="1"/>
      </bottom>
      <diagonal/>
    </border>
    <border>
      <left style="medium">
        <color rgb="FF0000FF"/>
      </left>
      <right/>
      <top/>
      <bottom style="thin">
        <color indexed="64"/>
      </bottom>
      <diagonal/>
    </border>
    <border>
      <left style="medium">
        <color indexed="64"/>
      </left>
      <right/>
      <top style="thin">
        <color auto="1"/>
      </top>
      <bottom/>
      <diagonal/>
    </border>
    <border>
      <left/>
      <right style="medium">
        <color rgb="FF0000FF"/>
      </right>
      <top/>
      <bottom/>
      <diagonal/>
    </border>
    <border>
      <left/>
      <right style="medium">
        <color rgb="FF0000FF"/>
      </right>
      <top style="medium">
        <color indexed="64"/>
      </top>
      <bottom/>
      <diagonal/>
    </border>
    <border>
      <left style="thick">
        <color rgb="FF006600"/>
      </left>
      <right/>
      <top style="thick">
        <color rgb="FF006600"/>
      </top>
      <bottom style="thick">
        <color rgb="FF006600"/>
      </bottom>
      <diagonal/>
    </border>
    <border>
      <left/>
      <right/>
      <top style="thick">
        <color rgb="FF006600"/>
      </top>
      <bottom style="thick">
        <color rgb="FF006600"/>
      </bottom>
      <diagonal/>
    </border>
    <border>
      <left/>
      <right style="thick">
        <color rgb="FF006600"/>
      </right>
      <top style="thick">
        <color rgb="FF006600"/>
      </top>
      <bottom style="thick">
        <color rgb="FF006600"/>
      </bottom>
      <diagonal/>
    </border>
    <border>
      <left style="medium">
        <color rgb="FFC00000"/>
      </left>
      <right style="thin">
        <color indexed="64"/>
      </right>
      <top style="medium">
        <color rgb="FFC00000"/>
      </top>
      <bottom style="thin">
        <color indexed="64"/>
      </bottom>
      <diagonal/>
    </border>
    <border>
      <left style="thin">
        <color indexed="64"/>
      </left>
      <right style="thin">
        <color indexed="64"/>
      </right>
      <top style="medium">
        <color rgb="FFC00000"/>
      </top>
      <bottom style="thin">
        <color indexed="64"/>
      </bottom>
      <diagonal/>
    </border>
    <border>
      <left style="medium">
        <color rgb="FFC00000"/>
      </left>
      <right style="thin">
        <color indexed="64"/>
      </right>
      <top style="thin">
        <color indexed="64"/>
      </top>
      <bottom style="medium">
        <color rgb="FFC00000"/>
      </bottom>
      <diagonal/>
    </border>
    <border>
      <left style="thin">
        <color indexed="64"/>
      </left>
      <right style="thin">
        <color indexed="64"/>
      </right>
      <top style="thin">
        <color indexed="64"/>
      </top>
      <bottom style="medium">
        <color rgb="FFC00000"/>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style="medium">
        <color rgb="FFC00000"/>
      </left>
      <right style="thin">
        <color indexed="64"/>
      </right>
      <top/>
      <bottom style="thin">
        <color indexed="64"/>
      </bottom>
      <diagonal/>
    </border>
    <border>
      <left style="thin">
        <color theme="5" tint="-0.499984740745262"/>
      </left>
      <right style="thin">
        <color theme="5" tint="-0.499984740745262"/>
      </right>
      <top/>
      <bottom style="medium">
        <color theme="5" tint="-0.499984740745262"/>
      </bottom>
      <diagonal/>
    </border>
    <border>
      <left style="thin">
        <color theme="5" tint="-0.499984740745262"/>
      </left>
      <right style="medium">
        <color theme="5" tint="-0.499984740745262"/>
      </right>
      <top/>
      <bottom style="medium">
        <color theme="5" tint="-0.499984740745262"/>
      </bottom>
      <diagonal/>
    </border>
    <border>
      <left style="thin">
        <color theme="5" tint="-0.499984740745262"/>
      </left>
      <right/>
      <top/>
      <bottom style="medium">
        <color theme="5" tint="-0.499984740745262"/>
      </bottom>
      <diagonal/>
    </border>
    <border>
      <left/>
      <right style="medium">
        <color rgb="FF0000FF"/>
      </right>
      <top style="thin">
        <color auto="1"/>
      </top>
      <bottom/>
      <diagonal/>
    </border>
    <border>
      <left style="medium">
        <color theme="5" tint="-0.499984740745262"/>
      </left>
      <right/>
      <top style="thin">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medium">
        <color theme="5" tint="-0.499984740745262"/>
      </top>
      <bottom/>
      <diagonal/>
    </border>
    <border>
      <left style="medium">
        <color rgb="FFC00000"/>
      </left>
      <right style="thin">
        <color rgb="FFC00000"/>
      </right>
      <top style="medium">
        <color rgb="FFC00000"/>
      </top>
      <bottom style="thin">
        <color rgb="FFC00000"/>
      </bottom>
      <diagonal/>
    </border>
    <border>
      <left style="thin">
        <color rgb="FFC00000"/>
      </left>
      <right style="medium">
        <color rgb="FFC00000"/>
      </right>
      <top style="medium">
        <color rgb="FFC00000"/>
      </top>
      <bottom style="thin">
        <color rgb="FFC00000"/>
      </bottom>
      <diagonal/>
    </border>
    <border>
      <left style="medium">
        <color rgb="FFC00000"/>
      </left>
      <right style="thin">
        <color rgb="FFC00000"/>
      </right>
      <top style="thin">
        <color rgb="FFC00000"/>
      </top>
      <bottom style="thin">
        <color rgb="FFC00000"/>
      </bottom>
      <diagonal/>
    </border>
    <border>
      <left style="thin">
        <color rgb="FFC00000"/>
      </left>
      <right style="medium">
        <color rgb="FFC00000"/>
      </right>
      <top style="thin">
        <color rgb="FFC00000"/>
      </top>
      <bottom style="thin">
        <color rgb="FFC00000"/>
      </bottom>
      <diagonal/>
    </border>
    <border>
      <left style="medium">
        <color rgb="FFC00000"/>
      </left>
      <right style="thin">
        <color rgb="FFC00000"/>
      </right>
      <top style="thin">
        <color rgb="FFC00000"/>
      </top>
      <bottom style="medium">
        <color rgb="FFC00000"/>
      </bottom>
      <diagonal/>
    </border>
    <border>
      <left style="thin">
        <color rgb="FFC00000"/>
      </left>
      <right style="medium">
        <color rgb="FFC00000"/>
      </right>
      <top style="thin">
        <color rgb="FFC00000"/>
      </top>
      <bottom style="medium">
        <color rgb="FFC00000"/>
      </bottom>
      <diagonal/>
    </border>
    <border>
      <left style="thin">
        <color theme="5" tint="-0.499984740745262"/>
      </left>
      <right style="thin">
        <color theme="5" tint="-0.499984740745262"/>
      </right>
      <top style="medium">
        <color rgb="FFC00000"/>
      </top>
      <bottom style="thin">
        <color theme="5" tint="-0.499984740745262"/>
      </bottom>
      <diagonal/>
    </border>
    <border>
      <left style="thin">
        <color theme="5" tint="-0.499984740745262"/>
      </left>
      <right style="medium">
        <color rgb="FFC00000"/>
      </right>
      <top style="medium">
        <color rgb="FFC00000"/>
      </top>
      <bottom style="thin">
        <color theme="5" tint="-0.499984740745262"/>
      </bottom>
      <diagonal/>
    </border>
    <border>
      <left style="medium">
        <color rgb="FFC00000"/>
      </left>
      <right style="thin">
        <color theme="5" tint="-0.499984740745262"/>
      </right>
      <top style="thin">
        <color theme="5" tint="-0.499984740745262"/>
      </top>
      <bottom style="thin">
        <color theme="5" tint="-0.499984740745262"/>
      </bottom>
      <diagonal/>
    </border>
    <border>
      <left style="thin">
        <color theme="5" tint="-0.499984740745262"/>
      </left>
      <right style="medium">
        <color rgb="FFC00000"/>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style="medium">
        <color rgb="FFC00000"/>
      </bottom>
      <diagonal/>
    </border>
    <border>
      <left style="thin">
        <color theme="5" tint="-0.499984740745262"/>
      </left>
      <right style="medium">
        <color rgb="FFC00000"/>
      </right>
      <top style="thin">
        <color theme="5" tint="-0.499984740745262"/>
      </top>
      <bottom style="medium">
        <color rgb="FFC00000"/>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thin">
        <color indexed="64"/>
      </left>
      <right/>
      <top style="medium">
        <color rgb="FFC00000"/>
      </top>
      <bottom style="thin">
        <color indexed="64"/>
      </bottom>
      <diagonal/>
    </border>
    <border>
      <left style="thin">
        <color indexed="64"/>
      </left>
      <right/>
      <top style="thin">
        <color indexed="64"/>
      </top>
      <bottom style="medium">
        <color rgb="FFC00000"/>
      </bottom>
      <diagonal/>
    </border>
    <border>
      <left style="mediumDashed">
        <color rgb="FFC00000"/>
      </left>
      <right style="mediumDashed">
        <color rgb="FFC00000"/>
      </right>
      <top style="mediumDashed">
        <color rgb="FFC00000"/>
      </top>
      <bottom style="thin">
        <color indexed="64"/>
      </bottom>
      <diagonal/>
    </border>
    <border>
      <left style="mediumDashed">
        <color rgb="FFC00000"/>
      </left>
      <right style="mediumDashed">
        <color rgb="FFC00000"/>
      </right>
      <top style="thin">
        <color indexed="64"/>
      </top>
      <bottom style="mediumDashed">
        <color rgb="FFC00000"/>
      </bottom>
      <diagonal/>
    </border>
    <border>
      <left style="thin">
        <color auto="1"/>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auto="1"/>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top style="medium">
        <color theme="5" tint="-0.499984740745262"/>
      </top>
      <bottom/>
      <diagonal/>
    </border>
    <border>
      <left/>
      <right style="thin">
        <color rgb="FFC00000"/>
      </right>
      <top style="medium">
        <color rgb="FFC00000"/>
      </top>
      <bottom style="thin">
        <color rgb="FFC00000"/>
      </bottom>
      <diagonal/>
    </border>
    <border>
      <left/>
      <right style="thin">
        <color rgb="FFC00000"/>
      </right>
      <top style="thin">
        <color rgb="FFC00000"/>
      </top>
      <bottom style="thin">
        <color rgb="FFC00000"/>
      </bottom>
      <diagonal/>
    </border>
    <border>
      <left style="medium">
        <color rgb="FFC00000"/>
      </left>
      <right/>
      <top style="medium">
        <color rgb="FFC00000"/>
      </top>
      <bottom style="medium">
        <color rgb="FFC00000"/>
      </bottom>
      <diagonal/>
    </border>
    <border>
      <left/>
      <right style="medium">
        <color rgb="FFC00000"/>
      </right>
      <top style="medium">
        <color rgb="FFC00000"/>
      </top>
      <bottom style="medium">
        <color rgb="FFC00000"/>
      </bottom>
      <diagonal/>
    </border>
    <border>
      <left style="thin">
        <color theme="5" tint="-0.499984740745262"/>
      </left>
      <right style="medium">
        <color theme="5" tint="-0.499984740745262"/>
      </right>
      <top style="medium">
        <color theme="5" tint="-0.499984740745262"/>
      </top>
      <bottom style="medium">
        <color theme="5" tint="-0.499984740745262"/>
      </bottom>
      <diagonal/>
    </border>
    <border>
      <left style="thin">
        <color theme="5" tint="-0.499984740745262"/>
      </left>
      <right/>
      <top style="medium">
        <color theme="5" tint="-0.499984740745262"/>
      </top>
      <bottom style="thin">
        <color theme="5" tint="-0.499984740745262"/>
      </bottom>
      <diagonal/>
    </border>
    <border>
      <left/>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style="medium">
        <color rgb="FFC00000"/>
      </left>
      <right/>
      <top style="thin">
        <color theme="5" tint="-0.499984740745262"/>
      </top>
      <bottom style="medium">
        <color theme="5" tint="-0.499984740745262"/>
      </bottom>
      <diagonal/>
    </border>
    <border>
      <left style="medium">
        <color rgb="FFC00000"/>
      </left>
      <right/>
      <top style="medium">
        <color theme="5" tint="-0.499984740745262"/>
      </top>
      <bottom style="medium">
        <color theme="5" tint="-0.499984740745262"/>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thin">
        <color theme="5" tint="-0.499984740745262"/>
      </right>
      <top style="medium">
        <color theme="5" tint="-0.499984740745262"/>
      </top>
      <bottom style="thin">
        <color theme="5" tint="-0.499984740745262"/>
      </bottom>
      <diagonal/>
    </border>
    <border>
      <left/>
      <right style="medium">
        <color rgb="FFC00000"/>
      </right>
      <top style="medium">
        <color indexed="64"/>
      </top>
      <bottom style="medium">
        <color indexed="64"/>
      </bottom>
      <diagonal/>
    </border>
    <border>
      <left style="medium">
        <color auto="1"/>
      </left>
      <right style="medium">
        <color indexed="64"/>
      </right>
      <top style="medium">
        <color rgb="FFC00000"/>
      </top>
      <bottom style="medium">
        <color auto="1"/>
      </bottom>
      <diagonal/>
    </border>
    <border>
      <left/>
      <right style="medium">
        <color rgb="FF0000FF"/>
      </right>
      <top style="thin">
        <color indexed="64"/>
      </top>
      <bottom style="medium">
        <color indexed="64"/>
      </bottom>
      <diagonal/>
    </border>
    <border>
      <left style="medium">
        <color indexed="64"/>
      </left>
      <right/>
      <top/>
      <bottom style="thin">
        <color indexed="64"/>
      </bottom>
      <diagonal/>
    </border>
    <border>
      <left/>
      <right style="medium">
        <color rgb="FF0000FF"/>
      </right>
      <top/>
      <bottom style="thin">
        <color indexed="64"/>
      </bottom>
      <diagonal/>
    </border>
    <border>
      <left style="medium">
        <color rgb="FF0000FF"/>
      </left>
      <right style="thin">
        <color indexed="64"/>
      </right>
      <top style="thin">
        <color indexed="64"/>
      </top>
      <bottom/>
      <diagonal/>
    </border>
    <border>
      <left style="medium">
        <color rgb="FFC00000"/>
      </left>
      <right/>
      <top style="thin">
        <color rgb="FFC00000"/>
      </top>
      <bottom/>
      <diagonal/>
    </border>
    <border>
      <left style="thin">
        <color auto="1"/>
      </left>
      <right style="medium">
        <color indexed="64"/>
      </right>
      <top/>
      <bottom/>
      <diagonal/>
    </border>
    <border>
      <left style="thin">
        <color auto="1"/>
      </left>
      <right style="medium">
        <color auto="1"/>
      </right>
      <top style="medium">
        <color rgb="FFC00000"/>
      </top>
      <bottom/>
      <diagonal/>
    </border>
    <border>
      <left style="thin">
        <color auto="1"/>
      </left>
      <right style="medium">
        <color auto="1"/>
      </right>
      <top/>
      <bottom style="medium">
        <color indexed="64"/>
      </bottom>
      <diagonal/>
    </border>
    <border>
      <left style="thin">
        <color rgb="FFC00000"/>
      </left>
      <right style="medium">
        <color indexed="64"/>
      </right>
      <top style="medium">
        <color rgb="FFC00000"/>
      </top>
      <bottom style="medium">
        <color rgb="FFC00000"/>
      </bottom>
      <diagonal/>
    </border>
    <border>
      <left style="thin">
        <color auto="1"/>
      </left>
      <right style="medium">
        <color indexed="64"/>
      </right>
      <top style="medium">
        <color indexed="64"/>
      </top>
      <bottom style="medium">
        <color auto="1"/>
      </bottom>
      <diagonal/>
    </border>
    <border>
      <left style="medium">
        <color theme="9" tint="-0.499984740745262"/>
      </left>
      <right/>
      <top style="medium">
        <color theme="9" tint="-0.499984740745262"/>
      </top>
      <bottom style="medium">
        <color theme="9" tint="-0.499984740745262"/>
      </bottom>
      <diagonal/>
    </border>
    <border>
      <left/>
      <right/>
      <top style="medium">
        <color theme="9" tint="-0.499984740745262"/>
      </top>
      <bottom style="medium">
        <color theme="9" tint="-0.499984740745262"/>
      </bottom>
      <diagonal/>
    </border>
    <border>
      <left/>
      <right style="medium">
        <color theme="9" tint="-0.499984740745262"/>
      </right>
      <top style="medium">
        <color theme="9" tint="-0.499984740745262"/>
      </top>
      <bottom style="medium">
        <color theme="9" tint="-0.499984740745262"/>
      </bottom>
      <diagonal/>
    </border>
    <border>
      <left/>
      <right style="thin">
        <color auto="1"/>
      </right>
      <top style="medium">
        <color indexed="64"/>
      </top>
      <bottom style="medium">
        <color indexed="64"/>
      </bottom>
      <diagonal/>
    </border>
    <border>
      <left style="medium">
        <color rgb="FF0000FF"/>
      </left>
      <right/>
      <top style="thin">
        <color indexed="64"/>
      </top>
      <bottom/>
      <diagonal/>
    </border>
    <border>
      <left/>
      <right style="thin">
        <color indexed="64"/>
      </right>
      <top style="thin">
        <color indexed="64"/>
      </top>
      <bottom style="medium">
        <color indexed="64"/>
      </bottom>
      <diagonal/>
    </border>
    <border>
      <left style="medium">
        <color rgb="FFC00000"/>
      </left>
      <right style="thin">
        <color theme="5" tint="-0.499984740745262"/>
      </right>
      <top style="medium">
        <color theme="5" tint="-0.499984740745262"/>
      </top>
      <bottom style="thin">
        <color theme="5" tint="-0.499984740745262"/>
      </bottom>
      <diagonal/>
    </border>
    <border>
      <left style="medium">
        <color indexed="64"/>
      </left>
      <right style="thin">
        <color theme="5" tint="-0.499984740745262"/>
      </right>
      <top style="medium">
        <color indexed="64"/>
      </top>
      <bottom style="thin">
        <color theme="5" tint="-0.499984740745262"/>
      </bottom>
      <diagonal/>
    </border>
    <border>
      <left style="medium">
        <color indexed="64"/>
      </left>
      <right style="thin">
        <color theme="5" tint="-0.499984740745262"/>
      </right>
      <top style="thin">
        <color theme="5" tint="-0.499984740745262"/>
      </top>
      <bottom style="thin">
        <color theme="5" tint="-0.499984740745262"/>
      </bottom>
      <diagonal/>
    </border>
    <border>
      <left style="thin">
        <color theme="5" tint="-0.499984740745262"/>
      </left>
      <right style="medium">
        <color indexed="64"/>
      </right>
      <top style="thin">
        <color theme="5" tint="-0.499984740745262"/>
      </top>
      <bottom style="thin">
        <color theme="5" tint="-0.499984740745262"/>
      </bottom>
      <diagonal/>
    </border>
    <border>
      <left style="thin">
        <color theme="5" tint="-0.499984740745262"/>
      </left>
      <right style="medium">
        <color indexed="64"/>
      </right>
      <top/>
      <bottom style="thin">
        <color theme="5" tint="-0.499984740745262"/>
      </bottom>
      <diagonal/>
    </border>
    <border>
      <left style="medium">
        <color indexed="64"/>
      </left>
      <right style="thin">
        <color theme="5" tint="-0.499984740745262"/>
      </right>
      <top/>
      <bottom style="medium">
        <color indexed="64"/>
      </bottom>
      <diagonal/>
    </border>
    <border>
      <left style="thin">
        <color theme="5" tint="-0.499984740745262"/>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theme="5" tint="-0.499984740745262"/>
      </left>
      <right style="medium">
        <color indexed="64"/>
      </right>
      <top style="medium">
        <color indexed="64"/>
      </top>
      <bottom style="medium">
        <color indexed="64"/>
      </bottom>
      <diagonal/>
    </border>
    <border>
      <left style="thin">
        <color theme="9" tint="-0.499984740745262"/>
      </left>
      <right/>
      <top style="thin">
        <color theme="9" tint="-0.499984740745262"/>
      </top>
      <bottom/>
      <diagonal/>
    </border>
    <border>
      <left/>
      <right/>
      <top style="thin">
        <color theme="9" tint="-0.499984740745262"/>
      </top>
      <bottom/>
      <diagonal/>
    </border>
    <border>
      <left/>
      <right style="thin">
        <color theme="9" tint="-0.499984740745262"/>
      </right>
      <top style="thin">
        <color theme="9" tint="-0.499984740745262"/>
      </top>
      <bottom/>
      <diagonal/>
    </border>
    <border>
      <left style="thin">
        <color theme="9" tint="-0.499984740745262"/>
      </left>
      <right/>
      <top/>
      <bottom style="thin">
        <color theme="9" tint="-0.499984740745262"/>
      </bottom>
      <diagonal/>
    </border>
    <border>
      <left/>
      <right/>
      <top/>
      <bottom style="thin">
        <color theme="9" tint="-0.499984740745262"/>
      </bottom>
      <diagonal/>
    </border>
    <border>
      <left/>
      <right style="thin">
        <color theme="9" tint="-0.499984740745262"/>
      </right>
      <top/>
      <bottom style="thin">
        <color theme="9" tint="-0.499984740745262"/>
      </bottom>
      <diagonal/>
    </border>
    <border>
      <left style="medium">
        <color indexed="64"/>
      </left>
      <right/>
      <top style="medium">
        <color rgb="FFC00000"/>
      </top>
      <bottom style="medium">
        <color indexed="64"/>
      </bottom>
      <diagonal/>
    </border>
    <border>
      <left/>
      <right style="medium">
        <color rgb="FFC00000"/>
      </right>
      <top style="medium">
        <color rgb="FFC00000"/>
      </top>
      <bottom style="medium">
        <color indexed="64"/>
      </bottom>
      <diagonal/>
    </border>
    <border>
      <left style="thin">
        <color auto="1"/>
      </left>
      <right style="medium">
        <color rgb="FFC00000"/>
      </right>
      <top style="medium">
        <color indexed="64"/>
      </top>
      <bottom style="medium">
        <color auto="1"/>
      </bottom>
      <diagonal/>
    </border>
    <border>
      <left style="thin">
        <color theme="5" tint="-0.499984740745262"/>
      </left>
      <right style="medium">
        <color rgb="FFC00000"/>
      </right>
      <top style="medium">
        <color indexed="64"/>
      </top>
      <bottom style="thin">
        <color theme="5" tint="-0.499984740745262"/>
      </bottom>
      <diagonal/>
    </border>
    <border>
      <left style="thin">
        <color theme="5" tint="-0.499984740745262"/>
      </left>
      <right style="medium">
        <color rgb="FFC00000"/>
      </right>
      <top/>
      <bottom style="medium">
        <color indexed="64"/>
      </bottom>
      <diagonal/>
    </border>
    <border>
      <left/>
      <right style="thin">
        <color theme="5" tint="-0.499984740745262"/>
      </right>
      <top/>
      <bottom style="medium">
        <color theme="5" tint="-0.499984740745262"/>
      </bottom>
      <diagonal/>
    </border>
    <border>
      <left style="medium">
        <color rgb="FFC00000"/>
      </left>
      <right/>
      <top style="medium">
        <color rgb="FFC00000"/>
      </top>
      <bottom style="medium">
        <color indexed="64"/>
      </bottom>
      <diagonal/>
    </border>
    <border>
      <left/>
      <right/>
      <top style="medium">
        <color rgb="FFC00000"/>
      </top>
      <bottom style="medium">
        <color indexed="64"/>
      </bottom>
      <diagonal/>
    </border>
    <border>
      <left/>
      <right style="medium">
        <color rgb="FF0000FF"/>
      </right>
      <top style="medium">
        <color rgb="FFC00000"/>
      </top>
      <bottom style="medium">
        <color indexed="64"/>
      </bottom>
      <diagonal/>
    </border>
    <border>
      <left style="medium">
        <color rgb="FFC00000"/>
      </left>
      <right style="thin">
        <color theme="5" tint="-0.499984740745262"/>
      </right>
      <top style="medium">
        <color indexed="64"/>
      </top>
      <bottom style="medium">
        <color indexed="64"/>
      </bottom>
      <diagonal/>
    </border>
    <border>
      <left style="thin">
        <color theme="5" tint="-0.499984740745262"/>
      </left>
      <right style="medium">
        <color rgb="FF0000FF"/>
      </right>
      <top style="medium">
        <color indexed="64"/>
      </top>
      <bottom style="medium">
        <color indexed="64"/>
      </bottom>
      <diagonal/>
    </border>
    <border>
      <left style="medium">
        <color rgb="FFC00000"/>
      </left>
      <right style="thin">
        <color theme="5" tint="-0.499984740745262"/>
      </right>
      <top/>
      <bottom style="thin">
        <color theme="5" tint="-0.499984740745262"/>
      </bottom>
      <diagonal/>
    </border>
    <border>
      <left style="thin">
        <color theme="5" tint="-0.499984740745262"/>
      </left>
      <right style="medium">
        <color rgb="FF0000FF"/>
      </right>
      <top/>
      <bottom style="thin">
        <color theme="5" tint="-0.499984740745262"/>
      </bottom>
      <diagonal/>
    </border>
    <border>
      <left style="thin">
        <color theme="5" tint="-0.499984740745262"/>
      </left>
      <right style="medium">
        <color rgb="FF0000FF"/>
      </right>
      <top style="thin">
        <color theme="5" tint="-0.499984740745262"/>
      </top>
      <bottom style="thin">
        <color theme="5" tint="-0.499984740745262"/>
      </bottom>
      <diagonal/>
    </border>
    <border>
      <left style="medium">
        <color rgb="FFC00000"/>
      </left>
      <right style="thin">
        <color theme="5" tint="-0.499984740745262"/>
      </right>
      <top/>
      <bottom style="medium">
        <color indexed="64"/>
      </bottom>
      <diagonal/>
    </border>
    <border>
      <left style="thin">
        <color theme="5" tint="-0.499984740745262"/>
      </left>
      <right style="medium">
        <color rgb="FF0000FF"/>
      </right>
      <top/>
      <bottom style="medium">
        <color indexed="64"/>
      </bottom>
      <diagonal/>
    </border>
    <border>
      <left/>
      <right style="medium">
        <color rgb="FFC00000"/>
      </right>
      <top style="medium">
        <color indexed="64"/>
      </top>
      <bottom/>
      <diagonal/>
    </border>
    <border>
      <left style="medium">
        <color rgb="FF0000FF"/>
      </left>
      <right/>
      <top style="medium">
        <color indexed="64"/>
      </top>
      <bottom/>
      <diagonal/>
    </border>
    <border>
      <left style="medium">
        <color rgb="FF0000FF"/>
      </left>
      <right/>
      <top/>
      <bottom style="medium">
        <color theme="5" tint="-0.499984740745262"/>
      </bottom>
      <diagonal/>
    </border>
    <border>
      <left style="thin">
        <color theme="5" tint="-0.499984740745262"/>
      </left>
      <right/>
      <top/>
      <bottom/>
      <diagonal/>
    </border>
    <border>
      <left style="medium">
        <color rgb="FFC00000"/>
      </left>
      <right/>
      <top style="medium">
        <color indexed="64"/>
      </top>
      <bottom style="thin">
        <color indexed="64"/>
      </bottom>
      <diagonal/>
    </border>
    <border>
      <left/>
      <right style="medium">
        <color theme="5" tint="-0.499984740745262"/>
      </right>
      <top/>
      <bottom style="thin">
        <color theme="5" tint="-0.499984740745262"/>
      </bottom>
      <diagonal/>
    </border>
    <border>
      <left style="thin">
        <color theme="5" tint="-0.499984740745262"/>
      </left>
      <right style="thin">
        <color theme="5" tint="-0.499984740745262"/>
      </right>
      <top/>
      <bottom/>
      <diagonal/>
    </border>
    <border>
      <left style="medium">
        <color rgb="FF0000FF"/>
      </left>
      <right/>
      <top style="medium">
        <color rgb="FFC00000"/>
      </top>
      <bottom style="medium">
        <color auto="1"/>
      </bottom>
      <diagonal/>
    </border>
    <border>
      <left/>
      <right style="medium">
        <color theme="5" tint="-0.499984740745262"/>
      </right>
      <top style="medium">
        <color rgb="FFC00000"/>
      </top>
      <bottom style="medium">
        <color auto="1"/>
      </bottom>
      <diagonal/>
    </border>
    <border>
      <left/>
      <right style="medium">
        <color theme="5" tint="-0.499984740745262"/>
      </right>
      <top style="medium">
        <color auto="1"/>
      </top>
      <bottom style="medium">
        <color auto="1"/>
      </bottom>
      <diagonal/>
    </border>
    <border>
      <left/>
      <right/>
      <top/>
      <bottom style="medium">
        <color rgb="FFC00000"/>
      </bottom>
      <diagonal/>
    </border>
    <border>
      <left style="medium">
        <color theme="5" tint="-0.499984740745262"/>
      </left>
      <right/>
      <top/>
      <bottom/>
      <diagonal/>
    </border>
    <border>
      <left style="medium">
        <color theme="9" tint="-0.499984740745262"/>
      </left>
      <right/>
      <top style="medium">
        <color theme="9" tint="-0.499984740745262"/>
      </top>
      <bottom style="thin">
        <color theme="9" tint="-0.499984740745262"/>
      </bottom>
      <diagonal/>
    </border>
    <border>
      <left/>
      <right/>
      <top style="medium">
        <color theme="9" tint="-0.499984740745262"/>
      </top>
      <bottom style="thin">
        <color theme="9" tint="-0.499984740745262"/>
      </bottom>
      <diagonal/>
    </border>
    <border>
      <left/>
      <right style="medium">
        <color theme="9" tint="-0.499984740745262"/>
      </right>
      <top style="medium">
        <color theme="9" tint="-0.499984740745262"/>
      </top>
      <bottom style="thin">
        <color theme="9" tint="-0.499984740745262"/>
      </bottom>
      <diagonal/>
    </border>
    <border>
      <left style="medium">
        <color theme="9" tint="-0.499984740745262"/>
      </left>
      <right/>
      <top style="thin">
        <color theme="9" tint="-0.499984740745262"/>
      </top>
      <bottom style="medium">
        <color theme="9" tint="-0.499984740745262"/>
      </bottom>
      <diagonal/>
    </border>
    <border>
      <left/>
      <right/>
      <top style="thin">
        <color theme="9" tint="-0.499984740745262"/>
      </top>
      <bottom style="medium">
        <color theme="9" tint="-0.499984740745262"/>
      </bottom>
      <diagonal/>
    </border>
    <border>
      <left/>
      <right style="medium">
        <color theme="9" tint="-0.499984740745262"/>
      </right>
      <top style="thin">
        <color theme="9" tint="-0.499984740745262"/>
      </top>
      <bottom style="medium">
        <color theme="9" tint="-0.499984740745262"/>
      </bottom>
      <diagonal/>
    </border>
    <border>
      <left style="medium">
        <color indexed="64"/>
      </left>
      <right style="medium">
        <color indexed="64"/>
      </right>
      <top/>
      <bottom/>
      <diagonal/>
    </border>
    <border>
      <left style="thin">
        <color auto="1"/>
      </left>
      <right style="medium">
        <color rgb="FFC00000"/>
      </right>
      <top style="thin">
        <color indexed="64"/>
      </top>
      <bottom style="medium">
        <color indexed="64"/>
      </bottom>
      <diagonal/>
    </border>
    <border>
      <left style="thin">
        <color indexed="64"/>
      </left>
      <right style="medium">
        <color rgb="FFC00000"/>
      </right>
      <top style="medium">
        <color indexed="64"/>
      </top>
      <bottom style="thin">
        <color indexed="64"/>
      </bottom>
      <diagonal/>
    </border>
    <border>
      <left/>
      <right style="medium">
        <color rgb="FFC00000"/>
      </right>
      <top style="medium">
        <color indexed="64"/>
      </top>
      <bottom style="thin">
        <color auto="1"/>
      </bottom>
      <diagonal/>
    </border>
    <border>
      <left style="medium">
        <color rgb="FFC00000"/>
      </left>
      <right style="medium">
        <color rgb="FFC00000"/>
      </right>
      <top style="medium">
        <color rgb="FFC00000"/>
      </top>
      <bottom style="medium">
        <color rgb="FFC00000"/>
      </bottom>
      <diagonal/>
    </border>
    <border>
      <left style="medium">
        <color rgb="FFC00000"/>
      </left>
      <right style="medium">
        <color indexed="64"/>
      </right>
      <top style="thin">
        <color rgb="FFC00000"/>
      </top>
      <bottom/>
      <diagonal/>
    </border>
    <border>
      <left style="medium">
        <color rgb="FFC00000"/>
      </left>
      <right style="thin">
        <color theme="5" tint="-0.499984740745262"/>
      </right>
      <top style="medium">
        <color theme="5" tint="-0.499984740745262"/>
      </top>
      <bottom/>
      <diagonal/>
    </border>
    <border>
      <left/>
      <right style="medium">
        <color indexed="64"/>
      </right>
      <top style="thin">
        <color indexed="64"/>
      </top>
      <bottom/>
      <diagonal/>
    </border>
    <border>
      <left style="medium">
        <color rgb="FFFF0000"/>
      </left>
      <right/>
      <top/>
      <bottom/>
      <diagonal/>
    </border>
    <border>
      <left style="medium">
        <color rgb="FFC00000"/>
      </left>
      <right style="medium">
        <color indexed="64"/>
      </right>
      <top style="medium">
        <color rgb="FFC00000"/>
      </top>
      <bottom style="thin">
        <color rgb="FFC00000"/>
      </bottom>
      <diagonal/>
    </border>
    <border>
      <left style="medium">
        <color rgb="FFC00000"/>
      </left>
      <right/>
      <top/>
      <bottom style="thin">
        <color indexed="64"/>
      </bottom>
      <diagonal/>
    </border>
    <border>
      <left style="thin">
        <color indexed="64"/>
      </left>
      <right style="medium">
        <color rgb="FFC00000"/>
      </right>
      <top style="medium">
        <color indexed="64"/>
      </top>
      <bottom/>
      <diagonal/>
    </border>
    <border>
      <left style="thin">
        <color indexed="64"/>
      </left>
      <right style="medium">
        <color rgb="FFC00000"/>
      </right>
      <top/>
      <bottom style="medium">
        <color indexed="64"/>
      </bottom>
      <diagonal/>
    </border>
    <border>
      <left style="medium">
        <color rgb="FFC00000"/>
      </left>
      <right style="medium">
        <color rgb="FFC00000"/>
      </right>
      <top style="medium">
        <color rgb="FFC00000"/>
      </top>
      <bottom style="thin">
        <color rgb="FF7F7F7F"/>
      </bottom>
      <diagonal/>
    </border>
    <border>
      <left style="medium">
        <color rgb="FFC00000"/>
      </left>
      <right style="medium">
        <color rgb="FFC00000"/>
      </right>
      <top style="thin">
        <color rgb="FF7F7F7F"/>
      </top>
      <bottom style="medium">
        <color rgb="FFC00000"/>
      </bottom>
      <diagonal/>
    </border>
    <border>
      <left style="thin">
        <color indexed="64"/>
      </left>
      <right style="medium">
        <color indexed="64"/>
      </right>
      <top/>
      <bottom style="thin">
        <color indexed="64"/>
      </bottom>
      <diagonal/>
    </border>
    <border>
      <left style="medium">
        <color rgb="FFC00000"/>
      </left>
      <right style="medium">
        <color theme="5" tint="-0.499984740745262"/>
      </right>
      <top style="thin">
        <color theme="5" tint="-0.499984740745262"/>
      </top>
      <bottom style="medium">
        <color theme="5" tint="-0.499984740745262"/>
      </bottom>
      <diagonal/>
    </border>
    <border>
      <left style="medium">
        <color rgb="FFC00000"/>
      </left>
      <right style="thin">
        <color theme="5" tint="-0.499984740745262"/>
      </right>
      <top style="medium">
        <color theme="0"/>
      </top>
      <bottom style="medium">
        <color theme="0"/>
      </bottom>
      <diagonal/>
    </border>
    <border>
      <left style="medium">
        <color rgb="FFC00000"/>
      </left>
      <right style="thin">
        <color theme="5" tint="-0.499984740745262"/>
      </right>
      <top style="medium">
        <color rgb="FFC00000"/>
      </top>
      <bottom/>
      <diagonal/>
    </border>
    <border>
      <left style="medium">
        <color rgb="FFC00000"/>
      </left>
      <right style="thin">
        <color theme="5" tint="-0.499984740745262"/>
      </right>
      <top style="medium">
        <color theme="0"/>
      </top>
      <bottom style="medium">
        <color theme="5" tint="-0.499984740745262"/>
      </bottom>
      <diagonal/>
    </border>
    <border>
      <left style="medium">
        <color indexed="64"/>
      </left>
      <right/>
      <top style="medium">
        <color rgb="FFC00000"/>
      </top>
      <bottom style="thin">
        <color rgb="FFC00000"/>
      </bottom>
      <diagonal/>
    </border>
    <border>
      <left style="medium">
        <color indexed="64"/>
      </left>
      <right/>
      <top style="thin">
        <color rgb="FFC00000"/>
      </top>
      <bottom style="thin">
        <color rgb="FFC00000"/>
      </bottom>
      <diagonal/>
    </border>
    <border>
      <left style="medium">
        <color rgb="FFC00000"/>
      </left>
      <right/>
      <top style="medium">
        <color rgb="FFC00000"/>
      </top>
      <bottom style="medium">
        <color theme="5" tint="-0.499984740745262"/>
      </bottom>
      <diagonal/>
    </border>
    <border>
      <left/>
      <right/>
      <top style="medium">
        <color rgb="FFC00000"/>
      </top>
      <bottom style="medium">
        <color theme="5" tint="-0.499984740745262"/>
      </bottom>
      <diagonal/>
    </border>
    <border>
      <left/>
      <right style="medium">
        <color rgb="FFC00000"/>
      </right>
      <top style="medium">
        <color rgb="FFC00000"/>
      </top>
      <bottom style="medium">
        <color theme="5" tint="-0.499984740745262"/>
      </bottom>
      <diagonal/>
    </border>
    <border>
      <left style="medium">
        <color rgb="FFC00000"/>
      </left>
      <right style="thin">
        <color theme="5" tint="-0.499984740745262"/>
      </right>
      <top style="medium">
        <color theme="5" tint="-0.499984740745262"/>
      </top>
      <bottom style="medium">
        <color rgb="FFC00000"/>
      </bottom>
      <diagonal/>
    </border>
    <border>
      <left style="thin">
        <color theme="5" tint="-0.499984740745262"/>
      </left>
      <right style="medium">
        <color rgb="FFC00000"/>
      </right>
      <top style="medium">
        <color theme="5" tint="-0.499984740745262"/>
      </top>
      <bottom/>
      <diagonal/>
    </border>
    <border>
      <left style="thin">
        <color theme="5" tint="-0.499984740745262"/>
      </left>
      <right style="medium">
        <color rgb="FFC00000"/>
      </right>
      <top/>
      <bottom style="thin">
        <color theme="5" tint="-0.499984740745262"/>
      </bottom>
      <diagonal/>
    </border>
    <border>
      <left style="medium">
        <color rgb="FFC00000"/>
      </left>
      <right/>
      <top style="medium">
        <color rgb="FFC00000"/>
      </top>
      <bottom/>
      <diagonal/>
    </border>
    <border>
      <left/>
      <right style="thin">
        <color rgb="FFC00000"/>
      </right>
      <top style="medium">
        <color rgb="FFC00000"/>
      </top>
      <bottom/>
      <diagonal/>
    </border>
    <border>
      <left style="thin">
        <color rgb="FFC00000"/>
      </left>
      <right style="thin">
        <color rgb="FFC00000"/>
      </right>
      <top style="medium">
        <color rgb="FFC00000"/>
      </top>
      <bottom/>
      <diagonal/>
    </border>
    <border>
      <left style="thin">
        <color rgb="FFC00000"/>
      </left>
      <right style="medium">
        <color rgb="FFC00000"/>
      </right>
      <top style="medium">
        <color rgb="FFC00000"/>
      </top>
      <bottom/>
      <diagonal/>
    </border>
    <border>
      <left style="thick">
        <color rgb="FF0000FF"/>
      </left>
      <right/>
      <top style="thick">
        <color rgb="FF0000FF"/>
      </top>
      <bottom style="medium">
        <color theme="5" tint="-0.499984740745262"/>
      </bottom>
      <diagonal/>
    </border>
    <border>
      <left/>
      <right/>
      <top style="thick">
        <color rgb="FF0000FF"/>
      </top>
      <bottom style="medium">
        <color theme="5" tint="-0.499984740745262"/>
      </bottom>
      <diagonal/>
    </border>
    <border>
      <left/>
      <right style="thick">
        <color rgb="FF0000FF"/>
      </right>
      <top style="thick">
        <color rgb="FF0000FF"/>
      </top>
      <bottom style="medium">
        <color theme="5" tint="-0.499984740745262"/>
      </bottom>
      <diagonal/>
    </border>
    <border>
      <left style="thick">
        <color rgb="FF0000FF"/>
      </left>
      <right style="thin">
        <color theme="5" tint="-0.499984740745262"/>
      </right>
      <top style="medium">
        <color theme="5" tint="-0.499984740745262"/>
      </top>
      <bottom style="medium">
        <color rgb="FFC00000"/>
      </bottom>
      <diagonal/>
    </border>
    <border>
      <left style="thin">
        <color theme="5" tint="-0.499984740745262"/>
      </left>
      <right style="thick">
        <color rgb="FF0000FF"/>
      </right>
      <top style="medium">
        <color theme="5" tint="-0.499984740745262"/>
      </top>
      <bottom/>
      <diagonal/>
    </border>
    <border>
      <left style="thick">
        <color rgb="FF0000FF"/>
      </left>
      <right style="thin">
        <color rgb="FFC00000"/>
      </right>
      <top style="medium">
        <color rgb="FFC00000"/>
      </top>
      <bottom style="thin">
        <color rgb="FFC00000"/>
      </bottom>
      <diagonal/>
    </border>
    <border>
      <left style="thin">
        <color theme="5" tint="-0.499984740745262"/>
      </left>
      <right style="thick">
        <color rgb="FF0000FF"/>
      </right>
      <top style="medium">
        <color theme="5" tint="-0.499984740745262"/>
      </top>
      <bottom style="thin">
        <color theme="5" tint="-0.499984740745262"/>
      </bottom>
      <diagonal/>
    </border>
    <border>
      <left style="thick">
        <color rgb="FF0000FF"/>
      </left>
      <right style="thin">
        <color rgb="FFC00000"/>
      </right>
      <top style="thin">
        <color rgb="FFC00000"/>
      </top>
      <bottom style="thin">
        <color rgb="FFC00000"/>
      </bottom>
      <diagonal/>
    </border>
    <border>
      <left style="thin">
        <color theme="5" tint="-0.499984740745262"/>
      </left>
      <right style="thick">
        <color rgb="FF0000FF"/>
      </right>
      <top style="thin">
        <color theme="5" tint="-0.499984740745262"/>
      </top>
      <bottom style="thin">
        <color theme="5" tint="-0.499984740745262"/>
      </bottom>
      <diagonal/>
    </border>
    <border>
      <left style="thick">
        <color rgb="FF0000FF"/>
      </left>
      <right/>
      <top style="medium">
        <color rgb="FFC00000"/>
      </top>
      <bottom style="thick">
        <color rgb="FF0000FF"/>
      </bottom>
      <diagonal/>
    </border>
    <border>
      <left/>
      <right style="thin">
        <color rgb="FFC00000"/>
      </right>
      <top style="medium">
        <color rgb="FFC00000"/>
      </top>
      <bottom style="thick">
        <color rgb="FF0000FF"/>
      </bottom>
      <diagonal/>
    </border>
    <border>
      <left style="thin">
        <color rgb="FFC00000"/>
      </left>
      <right style="thin">
        <color rgb="FFC00000"/>
      </right>
      <top style="medium">
        <color rgb="FFC00000"/>
      </top>
      <bottom style="thick">
        <color rgb="FF0000FF"/>
      </bottom>
      <diagonal/>
    </border>
    <border>
      <left style="thin">
        <color rgb="FFC00000"/>
      </left>
      <right style="thick">
        <color rgb="FF0000FF"/>
      </right>
      <top style="medium">
        <color rgb="FFC00000"/>
      </top>
      <bottom style="thick">
        <color rgb="FF0000FF"/>
      </bottom>
      <diagonal/>
    </border>
    <border>
      <left style="medium">
        <color rgb="FFC00000"/>
      </left>
      <right/>
      <top/>
      <bottom style="medium">
        <color rgb="FFC00000"/>
      </bottom>
      <diagonal/>
    </border>
    <border>
      <left/>
      <right style="medium">
        <color rgb="FF0000FF"/>
      </right>
      <top/>
      <bottom style="medium">
        <color rgb="FF0000FF"/>
      </bottom>
      <diagonal/>
    </border>
    <border>
      <left style="thin">
        <color theme="9" tint="-0.499984740745262"/>
      </left>
      <right/>
      <top/>
      <bottom/>
      <diagonal/>
    </border>
    <border>
      <left/>
      <right style="thin">
        <color theme="9" tint="-0.499984740745262"/>
      </right>
      <top/>
      <bottom/>
      <diagonal/>
    </border>
    <border>
      <left style="medium">
        <color rgb="FF0000FF"/>
      </left>
      <right/>
      <top style="medium">
        <color indexed="64"/>
      </top>
      <bottom style="thin">
        <color theme="7" tint="-0.499984740745262"/>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44" fontId="2" fillId="0" borderId="0" applyFont="0" applyFill="0" applyBorder="0" applyAlignment="0" applyProtection="0"/>
    <xf numFmtId="0" fontId="11" fillId="4" borderId="28" applyNumberFormat="0" applyAlignment="0" applyProtection="0"/>
    <xf numFmtId="0" fontId="2" fillId="5" borderId="0" applyNumberFormat="0" applyBorder="0" applyAlignment="0" applyProtection="0"/>
  </cellStyleXfs>
  <cellXfs count="1024">
    <xf numFmtId="0" fontId="0" fillId="0" borderId="0" xfId="0"/>
    <xf numFmtId="0" fontId="1" fillId="0" borderId="0" xfId="0" applyFont="1"/>
    <xf numFmtId="0" fontId="0" fillId="0" borderId="12" xfId="0" applyBorder="1"/>
    <xf numFmtId="0" fontId="0" fillId="0" borderId="13" xfId="0" applyBorder="1"/>
    <xf numFmtId="0" fontId="0" fillId="0" borderId="0" xfId="0" applyBorder="1"/>
    <xf numFmtId="0" fontId="0" fillId="0" borderId="14"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4" xfId="0" applyBorder="1"/>
    <xf numFmtId="0" fontId="6" fillId="0" borderId="21" xfId="0" applyFont="1" applyBorder="1" applyAlignment="1"/>
    <xf numFmtId="0" fontId="6" fillId="0" borderId="23" xfId="0" applyFont="1" applyBorder="1" applyAlignment="1">
      <alignment horizontal="center"/>
    </xf>
    <xf numFmtId="0" fontId="6" fillId="0" borderId="24" xfId="0" applyFont="1" applyBorder="1" applyAlignment="1">
      <alignment horizontal="center"/>
    </xf>
    <xf numFmtId="0" fontId="5" fillId="0" borderId="10" xfId="0" applyFont="1" applyBorder="1" applyAlignment="1">
      <alignment horizontal="center" wrapText="1"/>
    </xf>
    <xf numFmtId="44" fontId="7" fillId="2" borderId="6" xfId="1" applyFont="1" applyFill="1" applyBorder="1"/>
    <xf numFmtId="0" fontId="4" fillId="0" borderId="11" xfId="0" applyFont="1" applyBorder="1" applyAlignment="1">
      <alignment horizontal="center" wrapText="1"/>
    </xf>
    <xf numFmtId="8" fontId="0" fillId="0" borderId="0" xfId="0" applyNumberFormat="1" applyBorder="1"/>
    <xf numFmtId="44" fontId="0" fillId="0" borderId="0" xfId="1" applyFont="1"/>
    <xf numFmtId="0" fontId="0" fillId="0" borderId="0" xfId="0" applyFill="1" applyBorder="1"/>
    <xf numFmtId="0" fontId="5" fillId="0" borderId="27" xfId="0" applyFont="1" applyBorder="1" applyAlignment="1">
      <alignment horizontal="center" wrapText="1"/>
    </xf>
    <xf numFmtId="0" fontId="9" fillId="0" borderId="0" xfId="0" applyFont="1"/>
    <xf numFmtId="0" fontId="0" fillId="3" borderId="2" xfId="0" applyFill="1" applyBorder="1"/>
    <xf numFmtId="0" fontId="4" fillId="0" borderId="23" xfId="0" applyFont="1" applyBorder="1" applyAlignment="1">
      <alignment horizontal="center" vertical="center" wrapText="1"/>
    </xf>
    <xf numFmtId="44" fontId="0" fillId="0" borderId="0" xfId="1" applyFont="1" applyBorder="1"/>
    <xf numFmtId="0" fontId="0" fillId="0" borderId="0" xfId="0" applyFill="1"/>
    <xf numFmtId="0" fontId="0" fillId="0" borderId="14" xfId="0" applyFill="1" applyBorder="1"/>
    <xf numFmtId="0" fontId="0" fillId="0" borderId="14" xfId="0" quotePrefix="1" applyBorder="1"/>
    <xf numFmtId="0" fontId="0" fillId="0" borderId="32" xfId="0" quotePrefix="1" applyBorder="1"/>
    <xf numFmtId="0" fontId="0" fillId="0" borderId="35" xfId="0" applyBorder="1"/>
    <xf numFmtId="2" fontId="6" fillId="0" borderId="25" xfId="0" applyNumberFormat="1" applyFont="1" applyBorder="1" applyAlignment="1">
      <alignment horizontal="center"/>
    </xf>
    <xf numFmtId="0" fontId="6" fillId="0" borderId="8" xfId="0" applyFont="1" applyBorder="1" applyAlignment="1"/>
    <xf numFmtId="44" fontId="2" fillId="5" borderId="11" xfId="3" applyNumberFormat="1" applyBorder="1"/>
    <xf numFmtId="0" fontId="12" fillId="4" borderId="40" xfId="2" applyFont="1" applyBorder="1" applyAlignment="1">
      <alignment horizontal="center"/>
    </xf>
    <xf numFmtId="44" fontId="2" fillId="5" borderId="23" xfId="3" applyNumberFormat="1" applyBorder="1"/>
    <xf numFmtId="0" fontId="0" fillId="0" borderId="0" xfId="0" applyAlignment="1">
      <alignment vertical="center"/>
    </xf>
    <xf numFmtId="0" fontId="15" fillId="0" borderId="0" xfId="0" applyFont="1" applyAlignment="1">
      <alignment vertical="center"/>
    </xf>
    <xf numFmtId="0" fontId="13" fillId="0" borderId="0" xfId="0" applyFont="1" applyAlignment="1">
      <alignment vertical="center"/>
    </xf>
    <xf numFmtId="0" fontId="16" fillId="0" borderId="0" xfId="0" applyFont="1" applyAlignment="1">
      <alignment vertical="center"/>
    </xf>
    <xf numFmtId="0" fontId="6" fillId="0" borderId="0" xfId="0" applyFont="1" applyAlignment="1">
      <alignment vertical="center"/>
    </xf>
    <xf numFmtId="0" fontId="17" fillId="0" borderId="0" xfId="0" applyFont="1" applyAlignment="1">
      <alignment vertical="center"/>
    </xf>
    <xf numFmtId="0" fontId="0" fillId="0" borderId="0" xfId="0" applyAlignment="1">
      <alignment horizontal="center"/>
    </xf>
    <xf numFmtId="0" fontId="15" fillId="0" borderId="0" xfId="0" applyFont="1" applyAlignment="1">
      <alignment horizontal="center" vertical="center"/>
    </xf>
    <xf numFmtId="0" fontId="0" fillId="0" borderId="36" xfId="0" applyBorder="1"/>
    <xf numFmtId="0" fontId="5" fillId="0" borderId="44" xfId="0" applyFont="1" applyBorder="1" applyAlignment="1">
      <alignment horizontal="center" wrapText="1"/>
    </xf>
    <xf numFmtId="0" fontId="4" fillId="0" borderId="45"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49" xfId="0" applyFont="1" applyBorder="1" applyAlignment="1">
      <alignment horizontal="center" vertical="center" wrapText="1"/>
    </xf>
    <xf numFmtId="0" fontId="0" fillId="0" borderId="32" xfId="0" applyBorder="1"/>
    <xf numFmtId="44" fontId="2" fillId="5" borderId="45" xfId="3" applyNumberFormat="1" applyBorder="1"/>
    <xf numFmtId="44" fontId="0" fillId="0" borderId="0" xfId="0" applyNumberFormat="1" applyBorder="1"/>
    <xf numFmtId="0" fontId="23" fillId="0" borderId="10" xfId="0" applyFont="1" applyBorder="1" applyAlignment="1">
      <alignment horizontal="center" vertical="center" wrapText="1"/>
    </xf>
    <xf numFmtId="0" fontId="12" fillId="4" borderId="28" xfId="2" applyFont="1" applyBorder="1" applyAlignment="1" applyProtection="1">
      <alignment horizontal="center"/>
      <protection locked="0"/>
    </xf>
    <xf numFmtId="0" fontId="12" fillId="4" borderId="40" xfId="2" applyFont="1" applyBorder="1" applyAlignment="1" applyProtection="1">
      <alignment horizontal="center"/>
      <protection locked="0"/>
    </xf>
    <xf numFmtId="0" fontId="12" fillId="4" borderId="51" xfId="2" applyFont="1" applyBorder="1" applyAlignment="1" applyProtection="1">
      <alignment horizontal="center"/>
      <protection locked="0"/>
    </xf>
    <xf numFmtId="0" fontId="12" fillId="4" borderId="52" xfId="2" applyFont="1" applyBorder="1" applyAlignment="1" applyProtection="1">
      <alignment horizontal="center"/>
      <protection locked="0"/>
    </xf>
    <xf numFmtId="44" fontId="0" fillId="0" borderId="0" xfId="1" applyFont="1" applyFill="1" applyBorder="1"/>
    <xf numFmtId="44" fontId="11" fillId="0" borderId="0" xfId="2" applyNumberFormat="1" applyFill="1" applyBorder="1"/>
    <xf numFmtId="8" fontId="7" fillId="2" borderId="53" xfId="1" applyNumberFormat="1" applyFont="1" applyFill="1" applyBorder="1"/>
    <xf numFmtId="8" fontId="7" fillId="2" borderId="54" xfId="1" applyNumberFormat="1" applyFont="1" applyFill="1" applyBorder="1"/>
    <xf numFmtId="8" fontId="7" fillId="2" borderId="10" xfId="1" applyNumberFormat="1" applyFont="1" applyFill="1" applyBorder="1"/>
    <xf numFmtId="0" fontId="5" fillId="0" borderId="27" xfId="0" applyFont="1" applyBorder="1" applyAlignment="1">
      <alignment horizontal="center" vertical="center" wrapText="1"/>
    </xf>
    <xf numFmtId="0" fontId="5" fillId="0" borderId="63" xfId="0" applyFont="1" applyBorder="1" applyAlignment="1">
      <alignment horizontal="center" vertical="center" wrapText="1"/>
    </xf>
    <xf numFmtId="0" fontId="23" fillId="0" borderId="63" xfId="0" applyFont="1" applyBorder="1" applyAlignment="1">
      <alignment horizontal="center" wrapText="1"/>
    </xf>
    <xf numFmtId="44" fontId="2" fillId="5" borderId="68" xfId="3" applyNumberFormat="1" applyBorder="1"/>
    <xf numFmtId="0" fontId="0" fillId="0" borderId="14" xfId="0" applyBorder="1" applyAlignment="1">
      <alignment horizontal="right"/>
    </xf>
    <xf numFmtId="0" fontId="0" fillId="0" borderId="17" xfId="0" applyBorder="1" applyAlignment="1">
      <alignment horizontal="center"/>
    </xf>
    <xf numFmtId="8" fontId="0" fillId="0" borderId="0" xfId="0" applyNumberFormat="1" applyAlignment="1">
      <alignment vertical="center"/>
    </xf>
    <xf numFmtId="0" fontId="2" fillId="0" borderId="0" xfId="0" applyFont="1" applyAlignment="1">
      <alignment vertical="center"/>
    </xf>
    <xf numFmtId="164" fontId="6" fillId="0" borderId="37" xfId="0" applyNumberFormat="1" applyFont="1" applyBorder="1" applyAlignment="1"/>
    <xf numFmtId="0" fontId="6" fillId="0" borderId="36" xfId="0" applyFont="1" applyBorder="1" applyAlignment="1"/>
    <xf numFmtId="0" fontId="0" fillId="0" borderId="71" xfId="0" applyBorder="1" applyAlignment="1">
      <alignment horizontal="center"/>
    </xf>
    <xf numFmtId="0" fontId="0" fillId="0" borderId="85" xfId="0" applyBorder="1" applyAlignment="1">
      <alignment horizontal="right"/>
    </xf>
    <xf numFmtId="0" fontId="0" fillId="0" borderId="86" xfId="0" applyBorder="1"/>
    <xf numFmtId="0" fontId="0" fillId="0" borderId="2" xfId="0" applyBorder="1" applyAlignment="1">
      <alignment horizontal="center"/>
    </xf>
    <xf numFmtId="0" fontId="30" fillId="4" borderId="87" xfId="2" applyFont="1" applyBorder="1" applyAlignment="1">
      <alignment horizontal="center" wrapText="1"/>
    </xf>
    <xf numFmtId="0" fontId="5" fillId="0" borderId="5" xfId="0" applyFont="1" applyBorder="1" applyAlignment="1">
      <alignment horizontal="center" vertical="center" wrapText="1"/>
    </xf>
    <xf numFmtId="0" fontId="6" fillId="0" borderId="32" xfId="0" applyFont="1" applyBorder="1" applyAlignment="1">
      <alignment horizontal="left" vertical="center"/>
    </xf>
    <xf numFmtId="0" fontId="6" fillId="0" borderId="4" xfId="0" applyFont="1" applyBorder="1" applyAlignment="1">
      <alignment horizontal="left" vertical="center"/>
    </xf>
    <xf numFmtId="0" fontId="0" fillId="0" borderId="0" xfId="0" quotePrefix="1" applyBorder="1"/>
    <xf numFmtId="0" fontId="6" fillId="0" borderId="14" xfId="0" applyFont="1" applyBorder="1" applyAlignment="1">
      <alignment vertical="center"/>
    </xf>
    <xf numFmtId="0" fontId="0" fillId="0" borderId="50" xfId="0" applyBorder="1" applyAlignment="1">
      <alignment horizontal="right"/>
    </xf>
    <xf numFmtId="0" fontId="12" fillId="4" borderId="94" xfId="2" applyFont="1" applyBorder="1" applyAlignment="1" applyProtection="1">
      <alignment horizontal="center"/>
      <protection locked="0"/>
    </xf>
    <xf numFmtId="0" fontId="12" fillId="4" borderId="97" xfId="2" applyFont="1" applyBorder="1" applyAlignment="1">
      <alignment horizontal="center" wrapText="1"/>
    </xf>
    <xf numFmtId="0" fontId="0" fillId="0" borderId="93" xfId="0" applyBorder="1"/>
    <xf numFmtId="0" fontId="15" fillId="0" borderId="0" xfId="0" applyFont="1" applyBorder="1" applyAlignment="1">
      <alignment vertical="center"/>
    </xf>
    <xf numFmtId="0" fontId="23" fillId="0" borderId="64" xfId="0" applyFont="1" applyBorder="1" applyAlignment="1">
      <alignment horizontal="center" vertical="center" wrapText="1"/>
    </xf>
    <xf numFmtId="8" fontId="7" fillId="2" borderId="29" xfId="1" applyNumberFormat="1" applyFont="1" applyFill="1" applyBorder="1"/>
    <xf numFmtId="8" fontId="7" fillId="2" borderId="31" xfId="1" applyNumberFormat="1" applyFont="1" applyFill="1" applyBorder="1"/>
    <xf numFmtId="8" fontId="7" fillId="9" borderId="27" xfId="1" applyNumberFormat="1" applyFont="1" applyFill="1" applyBorder="1"/>
    <xf numFmtId="8" fontId="7" fillId="2" borderId="48" xfId="1" applyNumberFormat="1" applyFont="1" applyFill="1" applyBorder="1"/>
    <xf numFmtId="8" fontId="7" fillId="9" borderId="49" xfId="1" applyNumberFormat="1" applyFont="1" applyFill="1" applyBorder="1"/>
    <xf numFmtId="0" fontId="34" fillId="7" borderId="89" xfId="2" applyFont="1" applyFill="1" applyBorder="1" applyAlignment="1" applyProtection="1">
      <alignment horizontal="center"/>
    </xf>
    <xf numFmtId="0" fontId="34" fillId="7" borderId="95" xfId="2" applyFont="1" applyFill="1" applyBorder="1" applyAlignment="1" applyProtection="1">
      <alignment horizontal="center"/>
    </xf>
    <xf numFmtId="0" fontId="34" fillId="7" borderId="96" xfId="2" applyFont="1" applyFill="1" applyBorder="1" applyAlignment="1" applyProtection="1">
      <alignment horizontal="center"/>
    </xf>
    <xf numFmtId="0" fontId="34" fillId="7" borderId="98" xfId="2" applyFont="1" applyFill="1" applyBorder="1" applyAlignment="1" applyProtection="1">
      <alignment horizontal="center"/>
    </xf>
    <xf numFmtId="0" fontId="34" fillId="7" borderId="99" xfId="2" applyFont="1" applyFill="1" applyBorder="1" applyAlignment="1" applyProtection="1">
      <alignment horizontal="center"/>
    </xf>
    <xf numFmtId="0" fontId="0" fillId="0" borderId="72" xfId="0" applyBorder="1" applyAlignment="1">
      <alignment horizontal="center" vertical="center" wrapText="1"/>
    </xf>
    <xf numFmtId="0" fontId="9" fillId="0" borderId="0" xfId="0" applyFont="1" applyAlignment="1">
      <alignment vertical="center"/>
    </xf>
    <xf numFmtId="0" fontId="23" fillId="0" borderId="11" xfId="0" applyFont="1" applyBorder="1" applyAlignment="1">
      <alignment horizontal="center" wrapText="1"/>
    </xf>
    <xf numFmtId="0" fontId="0" fillId="0" borderId="36" xfId="0" applyBorder="1" applyAlignment="1">
      <alignment vertical="center"/>
    </xf>
    <xf numFmtId="8" fontId="0" fillId="0" borderId="36" xfId="0" applyNumberFormat="1" applyBorder="1" applyAlignment="1">
      <alignment vertical="center"/>
    </xf>
    <xf numFmtId="0" fontId="15" fillId="0" borderId="80" xfId="0" applyFont="1" applyBorder="1" applyAlignment="1">
      <alignment vertical="center"/>
    </xf>
    <xf numFmtId="0" fontId="0" fillId="0" borderId="113" xfId="0" applyBorder="1"/>
    <xf numFmtId="0" fontId="14" fillId="0" borderId="80" xfId="0" applyFont="1" applyBorder="1" applyAlignment="1">
      <alignment vertical="center"/>
    </xf>
    <xf numFmtId="0" fontId="0" fillId="0" borderId="80" xfId="0" applyBorder="1" applyAlignment="1">
      <alignment vertical="center"/>
    </xf>
    <xf numFmtId="0" fontId="0" fillId="0" borderId="38" xfId="0" applyBorder="1" applyAlignment="1">
      <alignment vertical="center"/>
    </xf>
    <xf numFmtId="0" fontId="0" fillId="0" borderId="114" xfId="0" applyBorder="1"/>
    <xf numFmtId="0" fontId="0" fillId="0" borderId="114" xfId="0" applyBorder="1" applyAlignment="1">
      <alignment vertical="center"/>
    </xf>
    <xf numFmtId="0" fontId="16" fillId="0" borderId="80" xfId="0" applyFont="1" applyBorder="1" applyAlignment="1">
      <alignment vertical="center"/>
    </xf>
    <xf numFmtId="0" fontId="0" fillId="0" borderId="80" xfId="0" applyBorder="1"/>
    <xf numFmtId="0" fontId="6" fillId="0" borderId="80" xfId="0" applyFont="1" applyBorder="1" applyAlignment="1">
      <alignment vertical="center"/>
    </xf>
    <xf numFmtId="0" fontId="0" fillId="0" borderId="38" xfId="0" applyBorder="1"/>
    <xf numFmtId="0" fontId="0" fillId="0" borderId="17" xfId="0" applyBorder="1" applyAlignment="1">
      <alignment horizontal="right"/>
    </xf>
    <xf numFmtId="0" fontId="4" fillId="0" borderId="23" xfId="0" applyFont="1" applyBorder="1" applyAlignment="1">
      <alignment horizontal="center" wrapText="1"/>
    </xf>
    <xf numFmtId="0" fontId="23" fillId="0" borderId="64" xfId="0" applyFont="1" applyBorder="1" applyAlignment="1">
      <alignment horizontal="center" wrapText="1"/>
    </xf>
    <xf numFmtId="8" fontId="13" fillId="2" borderId="56" xfId="0" applyNumberFormat="1" applyFont="1" applyFill="1" applyBorder="1" applyAlignment="1">
      <alignment horizontal="center" vertical="center"/>
    </xf>
    <xf numFmtId="8" fontId="7" fillId="2" borderId="53" xfId="1" applyNumberFormat="1" applyFont="1" applyFill="1" applyBorder="1" applyAlignment="1">
      <alignment horizontal="center"/>
    </xf>
    <xf numFmtId="8" fontId="7" fillId="2" borderId="77" xfId="1" applyNumberFormat="1" applyFont="1" applyFill="1" applyBorder="1" applyAlignment="1">
      <alignment horizontal="center"/>
    </xf>
    <xf numFmtId="8" fontId="0" fillId="9" borderId="116" xfId="0" applyNumberFormat="1" applyFill="1" applyBorder="1" applyAlignment="1">
      <alignment horizontal="center"/>
    </xf>
    <xf numFmtId="8" fontId="7" fillId="2" borderId="65" xfId="1" applyNumberFormat="1" applyFont="1" applyFill="1" applyBorder="1" applyAlignment="1">
      <alignment horizontal="center"/>
    </xf>
    <xf numFmtId="8" fontId="13" fillId="2" borderId="66" xfId="0" applyNumberFormat="1" applyFont="1" applyFill="1" applyBorder="1" applyAlignment="1">
      <alignment horizontal="center" vertical="center"/>
    </xf>
    <xf numFmtId="0" fontId="4" fillId="0" borderId="76" xfId="0" applyFont="1" applyBorder="1" applyAlignment="1">
      <alignment horizontal="center" wrapText="1"/>
    </xf>
    <xf numFmtId="8" fontId="7" fillId="2" borderId="21" xfId="1" applyNumberFormat="1" applyFont="1" applyFill="1" applyBorder="1" applyAlignment="1">
      <alignment horizontal="center"/>
    </xf>
    <xf numFmtId="8" fontId="38" fillId="9" borderId="116" xfId="0" applyNumberFormat="1" applyFont="1" applyFill="1" applyBorder="1" applyAlignment="1">
      <alignment horizontal="center"/>
    </xf>
    <xf numFmtId="8" fontId="0" fillId="12" borderId="35" xfId="0" applyNumberFormat="1" applyFill="1" applyBorder="1" applyAlignment="1">
      <alignment horizontal="center"/>
    </xf>
    <xf numFmtId="0" fontId="36" fillId="0" borderId="48" xfId="0" applyFont="1" applyBorder="1" applyAlignment="1">
      <alignment horizontal="center" wrapText="1"/>
    </xf>
    <xf numFmtId="0" fontId="5" fillId="0" borderId="117" xfId="0" applyFont="1" applyBorder="1" applyAlignment="1">
      <alignment horizontal="center" vertical="center" wrapText="1"/>
    </xf>
    <xf numFmtId="0" fontId="5" fillId="12" borderId="1" xfId="0" applyFont="1" applyFill="1" applyBorder="1" applyAlignment="1">
      <alignment wrapText="1"/>
    </xf>
    <xf numFmtId="0" fontId="4" fillId="12" borderId="14" xfId="0" applyFont="1" applyFill="1" applyBorder="1" applyAlignment="1">
      <alignment wrapText="1"/>
    </xf>
    <xf numFmtId="8" fontId="7" fillId="12" borderId="14" xfId="1" applyNumberFormat="1" applyFont="1" applyFill="1" applyBorder="1"/>
    <xf numFmtId="8" fontId="0" fillId="12" borderId="32" xfId="0" applyNumberFormat="1" applyFill="1" applyBorder="1" applyAlignment="1">
      <alignment horizontal="center"/>
    </xf>
    <xf numFmtId="0" fontId="5" fillId="12" borderId="16" xfId="0" applyFont="1" applyFill="1" applyBorder="1" applyAlignment="1">
      <alignment wrapText="1"/>
    </xf>
    <xf numFmtId="0" fontId="4" fillId="12" borderId="16" xfId="0" applyFont="1" applyFill="1" applyBorder="1" applyAlignment="1">
      <alignment wrapText="1"/>
    </xf>
    <xf numFmtId="8" fontId="7" fillId="12" borderId="16" xfId="1" applyNumberFormat="1" applyFont="1" applyFill="1" applyBorder="1"/>
    <xf numFmtId="0" fontId="0" fillId="0" borderId="122" xfId="0" applyBorder="1" applyAlignment="1">
      <alignment horizontal="center"/>
    </xf>
    <xf numFmtId="0" fontId="0" fillId="0" borderId="124" xfId="0" applyBorder="1" applyAlignment="1">
      <alignment horizontal="center" wrapText="1"/>
    </xf>
    <xf numFmtId="0" fontId="13" fillId="0" borderId="21" xfId="0" applyFont="1" applyBorder="1" applyAlignment="1">
      <alignment horizontal="right"/>
    </xf>
    <xf numFmtId="1" fontId="13" fillId="0" borderId="22" xfId="0" applyNumberFormat="1" applyFont="1" applyBorder="1" applyAlignment="1">
      <alignment horizontal="center"/>
    </xf>
    <xf numFmtId="0" fontId="0" fillId="7" borderId="73" xfId="0" applyFill="1" applyBorder="1" applyAlignment="1" applyProtection="1">
      <alignment horizontal="center"/>
      <protection locked="0"/>
    </xf>
    <xf numFmtId="166" fontId="0" fillId="0" borderId="123" xfId="0" applyNumberFormat="1" applyBorder="1" applyAlignment="1">
      <alignment horizontal="center"/>
    </xf>
    <xf numFmtId="0" fontId="13" fillId="0" borderId="124" xfId="0" applyFont="1" applyBorder="1" applyAlignment="1">
      <alignment horizontal="center" wrapText="1"/>
    </xf>
    <xf numFmtId="0" fontId="0" fillId="0" borderId="120" xfId="0" applyBorder="1" applyAlignment="1">
      <alignment horizontal="center" vertical="center"/>
    </xf>
    <xf numFmtId="0" fontId="0" fillId="7" borderId="131" xfId="0" applyFill="1" applyBorder="1" applyAlignment="1" applyProtection="1">
      <alignment horizontal="center"/>
      <protection locked="0"/>
    </xf>
    <xf numFmtId="0" fontId="0" fillId="7" borderId="132" xfId="0" applyFill="1" applyBorder="1" applyAlignment="1" applyProtection="1">
      <alignment horizontal="center"/>
      <protection locked="0"/>
    </xf>
    <xf numFmtId="0" fontId="0" fillId="7" borderId="134" xfId="0" applyFill="1" applyBorder="1" applyAlignment="1" applyProtection="1">
      <alignment horizontal="center"/>
      <protection locked="0"/>
    </xf>
    <xf numFmtId="0" fontId="0" fillId="7" borderId="135" xfId="0" applyFill="1" applyBorder="1" applyAlignment="1" applyProtection="1">
      <alignment horizontal="center"/>
      <protection locked="0"/>
    </xf>
    <xf numFmtId="0" fontId="0" fillId="7" borderId="136" xfId="0" applyFill="1" applyBorder="1" applyAlignment="1" applyProtection="1">
      <alignment horizontal="center"/>
      <protection locked="0"/>
    </xf>
    <xf numFmtId="0" fontId="0" fillId="10" borderId="139" xfId="0" applyFill="1" applyBorder="1"/>
    <xf numFmtId="0" fontId="0" fillId="10" borderId="140" xfId="0" applyFill="1" applyBorder="1"/>
    <xf numFmtId="0" fontId="0" fillId="7" borderId="141" xfId="0" applyFill="1" applyBorder="1" applyAlignment="1" applyProtection="1">
      <alignment horizontal="center"/>
      <protection locked="0"/>
    </xf>
    <xf numFmtId="0" fontId="0" fillId="7" borderId="142" xfId="0" applyFill="1" applyBorder="1" applyAlignment="1" applyProtection="1">
      <alignment horizontal="center"/>
      <protection locked="0"/>
    </xf>
    <xf numFmtId="0" fontId="44" fillId="0" borderId="80" xfId="0" applyFont="1" applyBorder="1" applyAlignment="1">
      <alignment vertical="center"/>
    </xf>
    <xf numFmtId="0" fontId="48" fillId="0" borderId="0" xfId="0" applyFont="1" applyBorder="1"/>
    <xf numFmtId="0" fontId="0" fillId="7" borderId="150" xfId="0" applyFill="1" applyBorder="1" applyAlignment="1" applyProtection="1">
      <alignment horizontal="center"/>
      <protection locked="0"/>
    </xf>
    <xf numFmtId="0" fontId="0" fillId="7" borderId="151" xfId="0" applyFill="1" applyBorder="1" applyAlignment="1" applyProtection="1">
      <alignment horizontal="center"/>
      <protection locked="0"/>
    </xf>
    <xf numFmtId="0" fontId="0" fillId="7" borderId="151" xfId="0" applyFill="1" applyBorder="1" applyAlignment="1" applyProtection="1">
      <alignment horizontal="center" vertical="center"/>
      <protection locked="0"/>
    </xf>
    <xf numFmtId="0" fontId="0" fillId="0" borderId="0" xfId="0" applyProtection="1"/>
    <xf numFmtId="0" fontId="0" fillId="0" borderId="0" xfId="0" applyBorder="1" applyProtection="1"/>
    <xf numFmtId="0" fontId="0" fillId="0" borderId="14" xfId="0" applyBorder="1" applyProtection="1"/>
    <xf numFmtId="0" fontId="0" fillId="0" borderId="12" xfId="0" applyBorder="1" applyProtection="1"/>
    <xf numFmtId="0" fontId="0" fillId="0" borderId="17" xfId="0" applyBorder="1" applyProtection="1"/>
    <xf numFmtId="0" fontId="0" fillId="0" borderId="16" xfId="0" applyBorder="1" applyProtection="1"/>
    <xf numFmtId="3" fontId="0" fillId="0" borderId="120" xfId="0" applyNumberFormat="1" applyBorder="1" applyAlignment="1" applyProtection="1">
      <alignment horizontal="center" vertical="center"/>
    </xf>
    <xf numFmtId="0" fontId="0" fillId="0" borderId="119" xfId="0" applyBorder="1" applyProtection="1"/>
    <xf numFmtId="0" fontId="0" fillId="0" borderId="18" xfId="0" applyBorder="1" applyProtection="1"/>
    <xf numFmtId="0" fontId="0" fillId="0" borderId="20" xfId="0" applyBorder="1" applyProtection="1"/>
    <xf numFmtId="0" fontId="0" fillId="0" borderId="4" xfId="0" applyBorder="1" applyProtection="1"/>
    <xf numFmtId="0" fontId="38" fillId="7" borderId="125" xfId="0" applyFont="1" applyFill="1" applyBorder="1" applyAlignment="1" applyProtection="1">
      <alignment horizontal="center"/>
      <protection locked="0"/>
    </xf>
    <xf numFmtId="0" fontId="38" fillId="7" borderId="127" xfId="0" applyFont="1" applyFill="1" applyBorder="1" applyAlignment="1" applyProtection="1">
      <alignment horizontal="center"/>
      <protection locked="0"/>
    </xf>
    <xf numFmtId="0" fontId="38" fillId="7" borderId="127" xfId="0" applyFont="1" applyFill="1" applyBorder="1" applyAlignment="1" applyProtection="1">
      <alignment horizontal="center" vertical="center"/>
      <protection locked="0"/>
    </xf>
    <xf numFmtId="0" fontId="0" fillId="0" borderId="0" xfId="0" applyAlignment="1">
      <alignment horizontal="center"/>
    </xf>
    <xf numFmtId="0" fontId="18" fillId="0" borderId="0" xfId="0" applyFont="1" applyAlignment="1">
      <alignment horizontal="center" vertical="center"/>
    </xf>
    <xf numFmtId="0" fontId="0" fillId="0" borderId="34" xfId="0" applyBorder="1" applyAlignment="1" applyProtection="1">
      <alignment horizontal="left"/>
      <protection locked="0"/>
    </xf>
    <xf numFmtId="0" fontId="0" fillId="0" borderId="14" xfId="0" applyBorder="1" applyAlignment="1">
      <alignment horizontal="center"/>
    </xf>
    <xf numFmtId="0" fontId="14" fillId="0" borderId="0" xfId="0" applyFont="1" applyAlignment="1">
      <alignment vertical="center"/>
    </xf>
    <xf numFmtId="0" fontId="54" fillId="0" borderId="0" xfId="0" applyFont="1" applyAlignment="1">
      <alignment vertical="center"/>
    </xf>
    <xf numFmtId="0" fontId="0" fillId="0" borderId="2" xfId="0" applyBorder="1" applyAlignment="1" applyProtection="1">
      <alignment horizontal="center"/>
    </xf>
    <xf numFmtId="0" fontId="5" fillId="0" borderId="5" xfId="0" applyFont="1" applyBorder="1" applyAlignment="1" applyProtection="1">
      <alignment horizontal="center" vertical="center" wrapText="1"/>
    </xf>
    <xf numFmtId="0" fontId="5" fillId="0" borderId="27" xfId="0" applyFont="1" applyBorder="1" applyAlignment="1" applyProtection="1">
      <alignment horizontal="center" vertical="center" wrapText="1"/>
    </xf>
    <xf numFmtId="0" fontId="5" fillId="0" borderId="63" xfId="0" applyFont="1" applyBorder="1" applyAlignment="1" applyProtection="1">
      <alignment horizontal="center" vertical="center" wrapText="1"/>
    </xf>
    <xf numFmtId="0" fontId="5" fillId="0" borderId="44" xfId="0" applyFont="1" applyBorder="1" applyAlignment="1" applyProtection="1">
      <alignment horizontal="center" vertical="center" wrapText="1"/>
    </xf>
    <xf numFmtId="0" fontId="4" fillId="0" borderId="23" xfId="0" applyFont="1" applyBorder="1" applyAlignment="1" applyProtection="1">
      <alignment horizontal="center" vertical="center" wrapText="1"/>
    </xf>
    <xf numFmtId="0" fontId="4" fillId="0" borderId="64" xfId="0" applyFont="1" applyBorder="1" applyAlignment="1" applyProtection="1">
      <alignment horizontal="center" vertical="center" wrapText="1"/>
    </xf>
    <xf numFmtId="0" fontId="4" fillId="0" borderId="45" xfId="0" applyFont="1" applyBorder="1" applyAlignment="1" applyProtection="1">
      <alignment horizontal="center" vertical="center" wrapText="1"/>
    </xf>
    <xf numFmtId="0" fontId="0" fillId="0" borderId="86" xfId="0" applyBorder="1" applyProtection="1"/>
    <xf numFmtId="0" fontId="30" fillId="4" borderId="87" xfId="2" applyFont="1" applyBorder="1" applyAlignment="1" applyProtection="1">
      <alignment horizontal="center" wrapText="1"/>
    </xf>
    <xf numFmtId="0" fontId="0" fillId="0" borderId="14" xfId="0" applyBorder="1" applyAlignment="1" applyProtection="1">
      <alignment horizontal="right"/>
    </xf>
    <xf numFmtId="0" fontId="0" fillId="0" borderId="85" xfId="0" applyBorder="1" applyAlignment="1" applyProtection="1">
      <alignment horizontal="right"/>
    </xf>
    <xf numFmtId="0" fontId="0" fillId="0" borderId="85" xfId="0" applyBorder="1" applyAlignment="1" applyProtection="1">
      <alignment horizontal="center"/>
    </xf>
    <xf numFmtId="0" fontId="6" fillId="0" borderId="14" xfId="0" applyFont="1" applyBorder="1" applyAlignment="1" applyProtection="1">
      <alignment horizontal="center"/>
    </xf>
    <xf numFmtId="165" fontId="12" fillId="7" borderId="164" xfId="2" applyNumberFormat="1" applyFont="1" applyFill="1" applyBorder="1" applyAlignment="1" applyProtection="1">
      <alignment horizontal="center"/>
    </xf>
    <xf numFmtId="0" fontId="0" fillId="0" borderId="32" xfId="0" applyBorder="1" applyProtection="1"/>
    <xf numFmtId="8" fontId="0" fillId="0" borderId="0" xfId="0" applyNumberFormat="1" applyBorder="1" applyProtection="1"/>
    <xf numFmtId="0" fontId="0" fillId="0" borderId="14" xfId="0" applyFill="1" applyBorder="1" applyProtection="1"/>
    <xf numFmtId="44" fontId="0" fillId="0" borderId="0" xfId="1" applyFont="1" applyBorder="1" applyProtection="1"/>
    <xf numFmtId="0" fontId="6" fillId="0" borderId="0" xfId="0" applyFont="1" applyBorder="1" applyAlignment="1" applyProtection="1">
      <alignment horizontal="left" vertical="center"/>
    </xf>
    <xf numFmtId="0" fontId="0" fillId="0" borderId="35" xfId="0" applyBorder="1" applyProtection="1"/>
    <xf numFmtId="0" fontId="0" fillId="0" borderId="0" xfId="0" quotePrefix="1" applyBorder="1" applyProtection="1"/>
    <xf numFmtId="0" fontId="0" fillId="0" borderId="0" xfId="0" applyFill="1" applyProtection="1"/>
    <xf numFmtId="0" fontId="0" fillId="0" borderId="0" xfId="0" applyFill="1" applyBorder="1" applyProtection="1"/>
    <xf numFmtId="44" fontId="0" fillId="0" borderId="0" xfId="1" applyFont="1" applyFill="1" applyBorder="1" applyProtection="1"/>
    <xf numFmtId="44" fontId="11" fillId="0" borderId="0" xfId="2" applyNumberFormat="1" applyFill="1" applyBorder="1" applyProtection="1"/>
    <xf numFmtId="0" fontId="34" fillId="7" borderId="88" xfId="2" applyFont="1" applyFill="1" applyBorder="1" applyAlignment="1" applyProtection="1">
      <alignment horizontal="center"/>
      <protection locked="0"/>
    </xf>
    <xf numFmtId="0" fontId="34" fillId="7" borderId="89" xfId="2" applyFont="1" applyFill="1" applyBorder="1" applyAlignment="1" applyProtection="1">
      <alignment horizontal="center"/>
      <protection locked="0"/>
    </xf>
    <xf numFmtId="0" fontId="0" fillId="0" borderId="33" xfId="0" applyBorder="1" applyAlignment="1" applyProtection="1"/>
    <xf numFmtId="0" fontId="14" fillId="0" borderId="0" xfId="0" applyFont="1" applyAlignment="1">
      <alignment horizontal="center" vertical="center"/>
    </xf>
    <xf numFmtId="40" fontId="7" fillId="2" borderId="70" xfId="1" applyNumberFormat="1" applyFont="1" applyFill="1" applyBorder="1" applyAlignment="1">
      <alignment horizontal="center" vertical="center"/>
    </xf>
    <xf numFmtId="40" fontId="7" fillId="2" borderId="31" xfId="1" applyNumberFormat="1" applyFont="1" applyFill="1" applyBorder="1" applyAlignment="1">
      <alignment horizontal="center" vertical="center"/>
    </xf>
    <xf numFmtId="40" fontId="7" fillId="2" borderId="29" xfId="1" applyNumberFormat="1" applyFont="1" applyFill="1" applyBorder="1" applyAlignment="1">
      <alignment horizontal="center" vertical="center"/>
    </xf>
    <xf numFmtId="40" fontId="7" fillId="2" borderId="65" xfId="1" applyNumberFormat="1" applyFont="1" applyFill="1" applyBorder="1" applyAlignment="1">
      <alignment horizontal="center" vertical="center"/>
    </xf>
    <xf numFmtId="40" fontId="7" fillId="2" borderId="54" xfId="1" applyNumberFormat="1" applyFont="1" applyFill="1" applyBorder="1" applyAlignment="1">
      <alignment horizontal="center" vertical="center"/>
    </xf>
    <xf numFmtId="40" fontId="7" fillId="2" borderId="53" xfId="1" applyNumberFormat="1" applyFont="1" applyFill="1" applyBorder="1" applyAlignment="1">
      <alignment horizontal="center" vertical="center"/>
    </xf>
    <xf numFmtId="40" fontId="7" fillId="2" borderId="10" xfId="1" applyNumberFormat="1" applyFont="1" applyFill="1" applyBorder="1" applyAlignment="1">
      <alignment horizontal="center" vertical="center"/>
    </xf>
    <xf numFmtId="0" fontId="5" fillId="0" borderId="10" xfId="0" applyFont="1" applyBorder="1" applyAlignment="1" applyProtection="1">
      <alignment horizontal="center" vertical="center" wrapText="1"/>
    </xf>
    <xf numFmtId="0" fontId="5" fillId="0" borderId="59" xfId="0" applyFont="1" applyBorder="1" applyAlignment="1" applyProtection="1">
      <alignment horizontal="center" vertical="center" wrapText="1"/>
    </xf>
    <xf numFmtId="0" fontId="0" fillId="0" borderId="0" xfId="0" applyBorder="1" applyAlignment="1">
      <alignment horizontal="center"/>
    </xf>
    <xf numFmtId="40" fontId="7" fillId="8" borderId="31" xfId="1" applyNumberFormat="1" applyFont="1" applyFill="1" applyBorder="1" applyAlignment="1">
      <alignment horizontal="center" vertical="center"/>
    </xf>
    <xf numFmtId="40" fontId="7" fillId="2" borderId="67" xfId="1" applyNumberFormat="1" applyFont="1" applyFill="1" applyBorder="1" applyAlignment="1">
      <alignment horizontal="center" vertical="center"/>
    </xf>
    <xf numFmtId="40" fontId="7" fillId="8" borderId="46" xfId="1" applyNumberFormat="1" applyFont="1" applyFill="1" applyBorder="1" applyAlignment="1">
      <alignment horizontal="center" vertical="center"/>
    </xf>
    <xf numFmtId="40" fontId="7" fillId="2" borderId="168" xfId="1" applyNumberFormat="1" applyFont="1" applyFill="1" applyBorder="1" applyAlignment="1">
      <alignment horizontal="center" vertical="center"/>
    </xf>
    <xf numFmtId="44" fontId="7" fillId="8" borderId="161" xfId="1" applyFont="1" applyFill="1" applyBorder="1"/>
    <xf numFmtId="0" fontId="12" fillId="4" borderId="170" xfId="2" applyFont="1" applyBorder="1" applyAlignment="1">
      <alignment horizontal="center"/>
    </xf>
    <xf numFmtId="0" fontId="12" fillId="4" borderId="171" xfId="2" applyFont="1" applyBorder="1" applyAlignment="1" applyProtection="1">
      <alignment horizontal="center"/>
      <protection locked="0"/>
    </xf>
    <xf numFmtId="0" fontId="12" fillId="4" borderId="170" xfId="2" applyFont="1" applyBorder="1" applyAlignment="1" applyProtection="1">
      <alignment horizontal="center"/>
      <protection locked="0"/>
    </xf>
    <xf numFmtId="0" fontId="12" fillId="4" borderId="172" xfId="2" applyFont="1" applyBorder="1" applyAlignment="1">
      <alignment horizontal="center"/>
    </xf>
    <xf numFmtId="0" fontId="5" fillId="0" borderId="6" xfId="0" applyFont="1" applyFill="1" applyBorder="1" applyAlignment="1">
      <alignment horizontal="center" vertical="center" wrapText="1"/>
    </xf>
    <xf numFmtId="0" fontId="23" fillId="0" borderId="7" xfId="0" applyFont="1" applyBorder="1" applyAlignment="1">
      <alignment horizontal="center" vertical="center" wrapText="1"/>
    </xf>
    <xf numFmtId="0" fontId="23" fillId="0" borderId="23" xfId="0" applyFont="1" applyBorder="1" applyAlignment="1">
      <alignment horizontal="center" vertical="center" wrapText="1"/>
    </xf>
    <xf numFmtId="0" fontId="23" fillId="0" borderId="45"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9" xfId="0" applyFont="1" applyFill="1" applyBorder="1" applyAlignment="1">
      <alignment horizontal="center" vertical="center" wrapText="1"/>
    </xf>
    <xf numFmtId="0" fontId="15" fillId="0" borderId="58" xfId="0" applyFont="1" applyBorder="1"/>
    <xf numFmtId="0" fontId="15" fillId="0" borderId="93" xfId="0" applyFont="1" applyBorder="1"/>
    <xf numFmtId="0" fontId="0" fillId="0" borderId="3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22" xfId="0" applyBorder="1" applyAlignment="1" applyProtection="1">
      <protection locked="0"/>
    </xf>
    <xf numFmtId="0" fontId="0" fillId="0" borderId="80" xfId="0" applyBorder="1" applyAlignment="1">
      <alignment horizontal="center"/>
    </xf>
    <xf numFmtId="0" fontId="0" fillId="0" borderId="41" xfId="0" applyBorder="1" applyAlignment="1">
      <alignment horizontal="center" vertical="top"/>
    </xf>
    <xf numFmtId="0" fontId="0" fillId="0" borderId="14" xfId="0" applyBorder="1" applyAlignment="1">
      <alignment vertical="center"/>
    </xf>
    <xf numFmtId="2" fontId="58" fillId="7" borderId="173" xfId="2" applyNumberFormat="1" applyFont="1" applyFill="1" applyBorder="1" applyAlignment="1">
      <alignment horizontal="center"/>
    </xf>
    <xf numFmtId="0" fontId="34" fillId="7" borderId="169" xfId="2" applyFont="1" applyFill="1" applyBorder="1" applyAlignment="1" applyProtection="1">
      <alignment horizontal="center"/>
      <protection locked="0"/>
    </xf>
    <xf numFmtId="0" fontId="9" fillId="3" borderId="160" xfId="0" applyFont="1" applyFill="1" applyBorder="1" applyAlignment="1" applyProtection="1">
      <alignment horizontal="center" vertical="center"/>
    </xf>
    <xf numFmtId="0" fontId="59" fillId="0" borderId="10" xfId="0" applyFont="1" applyBorder="1" applyAlignment="1" applyProtection="1">
      <alignment horizontal="center" vertical="center" wrapText="1"/>
    </xf>
    <xf numFmtId="0" fontId="5" fillId="0" borderId="6" xfId="0" applyFont="1" applyFill="1" applyBorder="1" applyAlignment="1" applyProtection="1">
      <alignment horizontal="center" vertical="center" wrapText="1"/>
    </xf>
    <xf numFmtId="0" fontId="4" fillId="0" borderId="7" xfId="0" applyFont="1" applyBorder="1" applyAlignment="1" applyProtection="1">
      <alignment horizontal="center" wrapText="1"/>
    </xf>
    <xf numFmtId="0" fontId="4" fillId="0" borderId="11" xfId="0" applyFont="1" applyBorder="1" applyAlignment="1" applyProtection="1">
      <alignment horizontal="center" wrapText="1"/>
    </xf>
    <xf numFmtId="0" fontId="4" fillId="0" borderId="11" xfId="0" applyFont="1" applyBorder="1" applyAlignment="1" applyProtection="1">
      <alignment horizontal="center" vertical="center" wrapText="1"/>
    </xf>
    <xf numFmtId="0" fontId="4" fillId="0" borderId="9" xfId="0" applyFont="1" applyFill="1" applyBorder="1" applyAlignment="1" applyProtection="1">
      <alignment horizontal="center" vertical="center" wrapText="1"/>
    </xf>
    <xf numFmtId="8" fontId="7" fillId="2" borderId="70" xfId="1" applyNumberFormat="1" applyFont="1" applyFill="1" applyBorder="1" applyAlignment="1" applyProtection="1">
      <alignment horizontal="center" vertical="center"/>
    </xf>
    <xf numFmtId="8" fontId="7" fillId="2" borderId="31" xfId="1" applyNumberFormat="1" applyFont="1" applyFill="1" applyBorder="1" applyAlignment="1" applyProtection="1">
      <alignment horizontal="center" vertical="center"/>
    </xf>
    <xf numFmtId="8" fontId="7" fillId="2" borderId="29" xfId="1" applyNumberFormat="1" applyFont="1" applyFill="1" applyBorder="1" applyAlignment="1" applyProtection="1">
      <alignment horizontal="center" vertical="center"/>
    </xf>
    <xf numFmtId="8" fontId="7" fillId="2" borderId="2" xfId="1" applyNumberFormat="1" applyFont="1" applyFill="1" applyBorder="1" applyAlignment="1" applyProtection="1">
      <alignment horizontal="center" vertical="center"/>
    </xf>
    <xf numFmtId="8" fontId="7" fillId="2" borderId="65" xfId="1" applyNumberFormat="1" applyFont="1" applyFill="1" applyBorder="1" applyAlignment="1" applyProtection="1">
      <alignment horizontal="center" vertical="center"/>
    </xf>
    <xf numFmtId="8" fontId="7" fillId="2" borderId="54" xfId="1" applyNumberFormat="1" applyFont="1" applyFill="1" applyBorder="1" applyAlignment="1" applyProtection="1">
      <alignment horizontal="center" vertical="center"/>
    </xf>
    <xf numFmtId="8" fontId="7" fillId="2" borderId="53" xfId="1" applyNumberFormat="1" applyFont="1" applyFill="1" applyBorder="1" applyAlignment="1" applyProtection="1">
      <alignment horizontal="center" vertical="center"/>
    </xf>
    <xf numFmtId="8" fontId="7" fillId="2" borderId="5" xfId="1" applyNumberFormat="1" applyFont="1" applyFill="1" applyBorder="1" applyAlignment="1" applyProtection="1">
      <alignment horizontal="center" vertical="center"/>
    </xf>
    <xf numFmtId="8" fontId="7" fillId="8" borderId="27" xfId="1" applyNumberFormat="1" applyFont="1" applyFill="1" applyBorder="1" applyAlignment="1" applyProtection="1">
      <alignment horizontal="center" vertical="center"/>
    </xf>
    <xf numFmtId="8" fontId="7" fillId="2" borderId="10" xfId="1" applyNumberFormat="1" applyFont="1" applyFill="1" applyBorder="1" applyAlignment="1" applyProtection="1">
      <alignment horizontal="center" vertical="center"/>
    </xf>
    <xf numFmtId="8" fontId="7" fillId="8" borderId="58" xfId="1" applyNumberFormat="1" applyFont="1" applyFill="1" applyBorder="1" applyAlignment="1" applyProtection="1">
      <alignment horizontal="center" vertical="center"/>
    </xf>
    <xf numFmtId="8" fontId="7" fillId="2" borderId="63" xfId="1" applyNumberFormat="1" applyFont="1" applyFill="1" applyBorder="1" applyAlignment="1" applyProtection="1">
      <alignment horizontal="center" vertical="center"/>
    </xf>
    <xf numFmtId="8" fontId="7" fillId="8" borderId="44" xfId="1" applyNumberFormat="1" applyFont="1" applyFill="1" applyBorder="1" applyAlignment="1" applyProtection="1">
      <alignment horizontal="center" vertical="center"/>
    </xf>
    <xf numFmtId="44" fontId="2" fillId="5" borderId="7" xfId="3" applyNumberFormat="1" applyBorder="1" applyProtection="1"/>
    <xf numFmtId="44" fontId="2" fillId="5" borderId="23" xfId="3" applyNumberFormat="1" applyBorder="1" applyProtection="1"/>
    <xf numFmtId="44" fontId="2" fillId="5" borderId="11" xfId="3" applyNumberFormat="1" applyBorder="1" applyProtection="1"/>
    <xf numFmtId="44" fontId="2" fillId="5" borderId="61" xfId="3" applyNumberFormat="1" applyBorder="1" applyProtection="1"/>
    <xf numFmtId="44" fontId="2" fillId="5" borderId="66" xfId="3" applyNumberFormat="1" applyBorder="1" applyProtection="1"/>
    <xf numFmtId="44" fontId="2" fillId="5" borderId="19" xfId="3" applyNumberFormat="1" applyBorder="1" applyProtection="1"/>
    <xf numFmtId="44" fontId="2" fillId="5" borderId="56" xfId="3" applyNumberFormat="1" applyBorder="1" applyProtection="1"/>
    <xf numFmtId="44" fontId="2" fillId="9" borderId="9" xfId="3" applyNumberFormat="1" applyFill="1" applyBorder="1" applyProtection="1"/>
    <xf numFmtId="2" fontId="6" fillId="0" borderId="25" xfId="0" applyNumberFormat="1" applyFont="1" applyBorder="1" applyAlignment="1" applyProtection="1">
      <alignment horizontal="center"/>
    </xf>
    <xf numFmtId="0" fontId="6" fillId="0" borderId="8" xfId="0" applyFont="1" applyBorder="1" applyAlignment="1" applyProtection="1">
      <alignment horizontal="center"/>
    </xf>
    <xf numFmtId="2" fontId="6" fillId="0" borderId="9" xfId="0" applyNumberFormat="1" applyFont="1" applyBorder="1" applyAlignment="1" applyProtection="1">
      <alignment horizontal="center"/>
    </xf>
    <xf numFmtId="0" fontId="12" fillId="4" borderId="89" xfId="2" applyFont="1" applyBorder="1" applyAlignment="1" applyProtection="1">
      <alignment horizontal="center"/>
    </xf>
    <xf numFmtId="0" fontId="0" fillId="0" borderId="31" xfId="0" applyBorder="1" applyProtection="1"/>
    <xf numFmtId="0" fontId="0" fillId="0" borderId="80" xfId="0" applyBorder="1" applyProtection="1"/>
    <xf numFmtId="0" fontId="12" fillId="4" borderId="90" xfId="2" applyFont="1" applyBorder="1" applyAlignment="1" applyProtection="1">
      <alignment horizontal="center"/>
    </xf>
    <xf numFmtId="0" fontId="6" fillId="0" borderId="34" xfId="0" applyFont="1" applyBorder="1" applyAlignment="1" applyProtection="1"/>
    <xf numFmtId="0" fontId="0" fillId="0" borderId="34" xfId="0" applyBorder="1" applyAlignment="1" applyProtection="1">
      <alignment horizontal="center"/>
    </xf>
    <xf numFmtId="0" fontId="0" fillId="0" borderId="80" xfId="0" applyBorder="1" applyAlignment="1" applyProtection="1">
      <alignment horizontal="center"/>
    </xf>
    <xf numFmtId="0" fontId="0" fillId="0" borderId="50" xfId="0" applyBorder="1" applyAlignment="1" applyProtection="1"/>
    <xf numFmtId="0" fontId="0" fillId="0" borderId="34" xfId="0" applyBorder="1" applyAlignment="1" applyProtection="1"/>
    <xf numFmtId="0" fontId="0" fillId="0" borderId="34" xfId="0" applyBorder="1" applyProtection="1"/>
    <xf numFmtId="0" fontId="0" fillId="0" borderId="80" xfId="0" applyBorder="1" applyAlignment="1" applyProtection="1">
      <alignment horizontal="left"/>
    </xf>
    <xf numFmtId="0" fontId="0" fillId="0" borderId="92" xfId="0" applyBorder="1" applyAlignment="1" applyProtection="1"/>
    <xf numFmtId="0" fontId="0" fillId="0" borderId="61" xfId="0" applyBorder="1" applyAlignment="1" applyProtection="1"/>
    <xf numFmtId="0" fontId="0" fillId="0" borderId="61" xfId="0" applyBorder="1" applyProtection="1"/>
    <xf numFmtId="0" fontId="35" fillId="0" borderId="124" xfId="0" applyFont="1" applyBorder="1" applyAlignment="1" applyProtection="1">
      <alignment horizontal="center" vertical="center" wrapText="1"/>
    </xf>
    <xf numFmtId="0" fontId="35" fillId="0" borderId="155" xfId="0" applyFont="1" applyBorder="1" applyAlignment="1" applyProtection="1">
      <alignment horizontal="center" vertical="center" wrapText="1"/>
    </xf>
    <xf numFmtId="0" fontId="35" fillId="0" borderId="72" xfId="0" applyFont="1" applyBorder="1" applyAlignment="1" applyProtection="1">
      <alignment horizontal="center" vertical="center" wrapText="1"/>
    </xf>
    <xf numFmtId="0" fontId="5" fillId="0" borderId="6" xfId="0" applyFont="1" applyBorder="1" applyAlignment="1" applyProtection="1">
      <alignment horizontal="center" vertical="center" wrapText="1"/>
    </xf>
    <xf numFmtId="0" fontId="0" fillId="0" borderId="162" xfId="0" applyBorder="1" applyAlignment="1" applyProtection="1">
      <alignment horizontal="center"/>
    </xf>
    <xf numFmtId="8" fontId="7" fillId="2" borderId="77" xfId="1" applyNumberFormat="1" applyFont="1" applyFill="1" applyBorder="1" applyAlignment="1" applyProtection="1">
      <alignment horizontal="center" vertical="center"/>
    </xf>
    <xf numFmtId="8" fontId="7" fillId="2" borderId="178" xfId="1" applyNumberFormat="1" applyFont="1" applyFill="1" applyBorder="1" applyAlignment="1" applyProtection="1">
      <alignment horizontal="center" vertical="center"/>
    </xf>
    <xf numFmtId="8" fontId="7" fillId="2" borderId="174" xfId="1" applyNumberFormat="1" applyFont="1" applyFill="1" applyBorder="1" applyAlignment="1" applyProtection="1">
      <alignment horizontal="center" vertical="center"/>
    </xf>
    <xf numFmtId="8" fontId="7" fillId="2" borderId="48" xfId="1" applyNumberFormat="1" applyFont="1" applyFill="1" applyBorder="1" applyAlignment="1" applyProtection="1">
      <alignment horizontal="center" vertical="center"/>
    </xf>
    <xf numFmtId="8" fontId="7" fillId="9" borderId="38" xfId="1" applyNumberFormat="1" applyFont="1" applyFill="1" applyBorder="1" applyAlignment="1" applyProtection="1">
      <alignment vertical="center"/>
    </xf>
    <xf numFmtId="8" fontId="7" fillId="2" borderId="117" xfId="1" applyNumberFormat="1" applyFont="1" applyFill="1" applyBorder="1" applyAlignment="1" applyProtection="1">
      <alignment horizontal="center" vertical="center"/>
    </xf>
    <xf numFmtId="0" fontId="23" fillId="0" borderId="23" xfId="0" applyFont="1" applyBorder="1" applyAlignment="1" applyProtection="1">
      <alignment horizontal="center" vertical="center" wrapText="1"/>
    </xf>
    <xf numFmtId="0" fontId="23" fillId="0" borderId="64" xfId="0" applyFont="1" applyBorder="1" applyAlignment="1" applyProtection="1">
      <alignment horizontal="center" vertical="center" wrapText="1"/>
    </xf>
    <xf numFmtId="0" fontId="23" fillId="0" borderId="11" xfId="0" applyFont="1" applyBorder="1" applyAlignment="1" applyProtection="1">
      <alignment horizontal="center" vertical="center" wrapText="1"/>
    </xf>
    <xf numFmtId="0" fontId="23" fillId="0" borderId="9" xfId="0" applyFont="1" applyBorder="1" applyAlignment="1" applyProtection="1">
      <alignment horizontal="center" vertical="center" wrapText="1"/>
    </xf>
    <xf numFmtId="8" fontId="7" fillId="2" borderId="102" xfId="1" applyNumberFormat="1" applyFont="1" applyFill="1" applyBorder="1" applyAlignment="1" applyProtection="1">
      <alignment horizontal="center" vertical="center"/>
    </xf>
    <xf numFmtId="0" fontId="6" fillId="0" borderId="23" xfId="0" applyFont="1" applyBorder="1" applyAlignment="1" applyProtection="1">
      <alignment horizontal="center"/>
    </xf>
    <xf numFmtId="0" fontId="6" fillId="0" borderId="24" xfId="0" applyFont="1" applyBorder="1" applyAlignment="1" applyProtection="1">
      <alignment horizontal="center"/>
    </xf>
    <xf numFmtId="8" fontId="7" fillId="2" borderId="12" xfId="1" applyNumberFormat="1" applyFont="1" applyFill="1" applyBorder="1" applyAlignment="1" applyProtection="1">
      <alignment horizontal="center" vertical="center"/>
    </xf>
    <xf numFmtId="8" fontId="7" fillId="9" borderId="170" xfId="1" applyNumberFormat="1" applyFont="1" applyFill="1" applyBorder="1" applyAlignment="1" applyProtection="1">
      <alignment vertical="center"/>
    </xf>
    <xf numFmtId="0" fontId="9" fillId="0" borderId="0" xfId="0" applyFont="1" applyAlignment="1" applyProtection="1">
      <alignment horizontal="center"/>
    </xf>
    <xf numFmtId="0" fontId="13" fillId="0" borderId="156" xfId="0" applyFont="1" applyBorder="1" applyAlignment="1" applyProtection="1">
      <alignment horizontal="center"/>
    </xf>
    <xf numFmtId="0" fontId="13" fillId="7" borderId="125" xfId="0" applyFont="1" applyFill="1" applyBorder="1" applyAlignment="1" applyProtection="1">
      <alignment horizontal="center"/>
      <protection locked="0"/>
    </xf>
    <xf numFmtId="0" fontId="13" fillId="7" borderId="126" xfId="0" applyFont="1" applyFill="1" applyBorder="1" applyAlignment="1" applyProtection="1">
      <alignment horizontal="center"/>
      <protection locked="0"/>
    </xf>
    <xf numFmtId="38" fontId="13" fillId="0" borderId="156" xfId="0" applyNumberFormat="1" applyFont="1" applyBorder="1" applyAlignment="1" applyProtection="1">
      <alignment horizontal="center"/>
    </xf>
    <xf numFmtId="40" fontId="13" fillId="0" borderId="157" xfId="0" applyNumberFormat="1" applyFont="1" applyBorder="1" applyAlignment="1" applyProtection="1">
      <alignment horizontal="center"/>
    </xf>
    <xf numFmtId="0" fontId="13" fillId="7" borderId="127" xfId="0" applyFont="1" applyFill="1" applyBorder="1" applyAlignment="1" applyProtection="1">
      <alignment horizontal="center"/>
      <protection locked="0"/>
    </xf>
    <xf numFmtId="0" fontId="13" fillId="7" borderId="128" xfId="0" applyFont="1" applyFill="1" applyBorder="1" applyAlignment="1" applyProtection="1">
      <alignment horizontal="center"/>
      <protection locked="0"/>
    </xf>
    <xf numFmtId="0" fontId="13" fillId="0" borderId="122" xfId="0" applyFont="1" applyBorder="1" applyAlignment="1" applyProtection="1">
      <alignment horizontal="center"/>
    </xf>
    <xf numFmtId="0" fontId="13" fillId="7" borderId="129" xfId="0" applyFont="1" applyFill="1" applyBorder="1" applyAlignment="1" applyProtection="1">
      <alignment horizontal="center"/>
      <protection locked="0"/>
    </xf>
    <xf numFmtId="0" fontId="13" fillId="7" borderId="130" xfId="0" applyFont="1" applyFill="1" applyBorder="1" applyAlignment="1" applyProtection="1">
      <alignment horizontal="center"/>
      <protection locked="0"/>
    </xf>
    <xf numFmtId="38" fontId="13" fillId="0" borderId="158" xfId="0" applyNumberFormat="1" applyFont="1" applyBorder="1" applyAlignment="1" applyProtection="1">
      <alignment horizontal="center"/>
    </xf>
    <xf numFmtId="40" fontId="13" fillId="0" borderId="75" xfId="0" applyNumberFormat="1" applyFont="1" applyBorder="1" applyAlignment="1" applyProtection="1">
      <alignment horizontal="center"/>
    </xf>
    <xf numFmtId="38" fontId="13" fillId="0" borderId="159" xfId="0" applyNumberFormat="1" applyFont="1" applyBorder="1" applyAlignment="1" applyProtection="1">
      <alignment horizontal="center"/>
    </xf>
    <xf numFmtId="40" fontId="13" fillId="0" borderId="154" xfId="0" applyNumberFormat="1" applyFont="1" applyBorder="1" applyAlignment="1" applyProtection="1">
      <alignment horizontal="center"/>
    </xf>
    <xf numFmtId="0" fontId="13" fillId="0" borderId="41" xfId="0" applyFont="1" applyBorder="1" applyAlignment="1" applyProtection="1">
      <alignment horizontal="center" vertical="center"/>
    </xf>
    <xf numFmtId="38" fontId="13" fillId="0" borderId="174" xfId="0" applyNumberFormat="1" applyFont="1" applyBorder="1" applyAlignment="1" applyProtection="1">
      <alignment horizontal="center" vertical="center"/>
    </xf>
    <xf numFmtId="0" fontId="18" fillId="0" borderId="0" xfId="0" applyFont="1" applyAlignment="1">
      <alignment horizontal="center" vertical="center"/>
    </xf>
    <xf numFmtId="0" fontId="23" fillId="0" borderId="124" xfId="0" applyFont="1" applyBorder="1" applyAlignment="1" applyProtection="1">
      <alignment horizontal="center" vertical="center" wrapText="1"/>
    </xf>
    <xf numFmtId="0" fontId="23" fillId="0" borderId="149" xfId="0" applyFont="1" applyBorder="1" applyAlignment="1" applyProtection="1">
      <alignment horizontal="center" vertical="center" wrapText="1"/>
    </xf>
    <xf numFmtId="38" fontId="13" fillId="0" borderId="181" xfId="0" applyNumberFormat="1" applyFont="1" applyBorder="1" applyAlignment="1" applyProtection="1">
      <alignment horizontal="center"/>
    </xf>
    <xf numFmtId="38" fontId="13" fillId="0" borderId="133" xfId="0" applyNumberFormat="1" applyFont="1" applyBorder="1" applyAlignment="1" applyProtection="1">
      <alignment horizontal="center"/>
    </xf>
    <xf numFmtId="0" fontId="32" fillId="0" borderId="0" xfId="0" applyFont="1" applyBorder="1" applyAlignment="1" applyProtection="1">
      <alignment horizontal="center" vertical="center"/>
    </xf>
    <xf numFmtId="0" fontId="0" fillId="0" borderId="15" xfId="0" applyBorder="1" applyProtection="1"/>
    <xf numFmtId="0" fontId="68" fillId="0" borderId="10" xfId="0" applyFont="1" applyBorder="1" applyAlignment="1" applyProtection="1">
      <alignment horizontal="center" vertical="center" wrapText="1"/>
    </xf>
    <xf numFmtId="8" fontId="7" fillId="2" borderId="27" xfId="1" applyNumberFormat="1" applyFont="1" applyFill="1" applyBorder="1" applyAlignment="1" applyProtection="1">
      <alignment horizontal="center" vertical="center"/>
    </xf>
    <xf numFmtId="8" fontId="7" fillId="2" borderId="6" xfId="1" applyNumberFormat="1" applyFont="1" applyFill="1" applyBorder="1" applyAlignment="1" applyProtection="1">
      <alignment horizontal="center" vertical="center"/>
    </xf>
    <xf numFmtId="8" fontId="7" fillId="2" borderId="11" xfId="1" applyNumberFormat="1" applyFont="1" applyFill="1" applyBorder="1" applyAlignment="1" applyProtection="1">
      <alignment horizontal="center" vertical="center"/>
    </xf>
    <xf numFmtId="8" fontId="7" fillId="9" borderId="23" xfId="1" applyNumberFormat="1" applyFont="1" applyFill="1" applyBorder="1" applyAlignment="1" applyProtection="1">
      <alignment horizontal="center" vertical="center"/>
    </xf>
    <xf numFmtId="8" fontId="7" fillId="9" borderId="9" xfId="1" applyNumberFormat="1" applyFont="1" applyFill="1" applyBorder="1" applyAlignment="1" applyProtection="1">
      <alignment horizontal="center" vertical="center"/>
    </xf>
    <xf numFmtId="8" fontId="7" fillId="2" borderId="44" xfId="1" applyNumberFormat="1" applyFont="1" applyFill="1" applyBorder="1" applyAlignment="1" applyProtection="1">
      <alignment horizontal="center" vertical="center"/>
    </xf>
    <xf numFmtId="8" fontId="7" fillId="2" borderId="59" xfId="1" applyNumberFormat="1" applyFont="1" applyFill="1" applyBorder="1" applyAlignment="1" applyProtection="1">
      <alignment horizontal="center" vertical="center"/>
    </xf>
    <xf numFmtId="8" fontId="7" fillId="2" borderId="180" xfId="1" applyNumberFormat="1" applyFont="1" applyFill="1" applyBorder="1" applyAlignment="1" applyProtection="1">
      <alignment horizontal="center" vertical="center"/>
    </xf>
    <xf numFmtId="8" fontId="7" fillId="9" borderId="45" xfId="1" applyNumberFormat="1" applyFont="1" applyFill="1" applyBorder="1" applyAlignment="1" applyProtection="1">
      <alignment horizontal="center" vertical="center"/>
    </xf>
    <xf numFmtId="0" fontId="0" fillId="0" borderId="0" xfId="0" applyBorder="1" applyAlignment="1" applyProtection="1">
      <alignment horizontal="left"/>
    </xf>
    <xf numFmtId="0" fontId="0" fillId="0" borderId="36" xfId="0" applyBorder="1" applyAlignment="1" applyProtection="1">
      <alignment horizontal="left"/>
    </xf>
    <xf numFmtId="0" fontId="0" fillId="0" borderId="12" xfId="0" applyBorder="1" applyAlignment="1" applyProtection="1">
      <alignment horizontal="left"/>
    </xf>
    <xf numFmtId="0" fontId="0" fillId="0" borderId="41" xfId="0" applyBorder="1" applyAlignment="1" applyProtection="1">
      <alignment horizontal="center" vertical="center" wrapText="1"/>
    </xf>
    <xf numFmtId="0" fontId="0" fillId="0" borderId="32" xfId="0" applyBorder="1" applyAlignment="1" applyProtection="1">
      <alignment horizontal="center" vertical="center" wrapText="1"/>
    </xf>
    <xf numFmtId="8" fontId="7" fillId="2" borderId="58" xfId="1" applyNumberFormat="1" applyFont="1" applyFill="1" applyBorder="1" applyAlignment="1" applyProtection="1">
      <alignment horizontal="center" vertical="center"/>
    </xf>
    <xf numFmtId="8" fontId="7" fillId="2" borderId="216" xfId="1" applyNumberFormat="1" applyFont="1" applyFill="1" applyBorder="1" applyAlignment="1" applyProtection="1">
      <alignment horizontal="center" vertical="center"/>
    </xf>
    <xf numFmtId="8" fontId="13" fillId="2" borderId="11" xfId="0" applyNumberFormat="1" applyFont="1" applyFill="1" applyBorder="1" applyAlignment="1" applyProtection="1">
      <alignment horizontal="center" vertical="center"/>
    </xf>
    <xf numFmtId="8" fontId="0" fillId="9" borderId="23" xfId="0" applyNumberFormat="1" applyFill="1" applyBorder="1" applyAlignment="1" applyProtection="1">
      <alignment horizontal="center" vertical="center"/>
    </xf>
    <xf numFmtId="8" fontId="0" fillId="2" borderId="11" xfId="0" applyNumberFormat="1" applyFill="1" applyBorder="1" applyAlignment="1" applyProtection="1">
      <alignment horizontal="center" vertical="center"/>
    </xf>
    <xf numFmtId="8" fontId="0" fillId="9" borderId="61" xfId="0" applyNumberFormat="1" applyFill="1" applyBorder="1" applyAlignment="1" applyProtection="1">
      <alignment horizontal="center" vertical="center"/>
    </xf>
    <xf numFmtId="8" fontId="0" fillId="2" borderId="100" xfId="0" applyNumberFormat="1" applyFill="1" applyBorder="1" applyAlignment="1" applyProtection="1">
      <alignment horizontal="center" vertical="center"/>
    </xf>
    <xf numFmtId="8" fontId="0" fillId="9" borderId="45" xfId="0" applyNumberFormat="1" applyFill="1" applyBorder="1" applyAlignment="1" applyProtection="1">
      <alignment horizontal="center" vertical="center"/>
    </xf>
    <xf numFmtId="8" fontId="13" fillId="2" borderId="180" xfId="0" applyNumberFormat="1" applyFont="1" applyFill="1" applyBorder="1" applyAlignment="1" applyProtection="1">
      <alignment horizontal="center" vertical="center"/>
    </xf>
    <xf numFmtId="8" fontId="0" fillId="2" borderId="64" xfId="0" applyNumberFormat="1" applyFill="1" applyBorder="1" applyAlignment="1" applyProtection="1">
      <alignment horizontal="center" vertical="center"/>
    </xf>
    <xf numFmtId="0" fontId="0" fillId="0" borderId="50" xfId="0" applyBorder="1" applyProtection="1"/>
    <xf numFmtId="0" fontId="0" fillId="0" borderId="81" xfId="0" applyBorder="1" applyAlignment="1" applyProtection="1">
      <alignment horizontal="center"/>
    </xf>
    <xf numFmtId="0" fontId="0" fillId="0" borderId="104" xfId="0" applyBorder="1" applyProtection="1"/>
    <xf numFmtId="0" fontId="0" fillId="0" borderId="36" xfId="0" applyBorder="1" applyProtection="1"/>
    <xf numFmtId="38" fontId="0" fillId="0" borderId="36" xfId="0" applyNumberFormat="1" applyBorder="1" applyProtection="1"/>
    <xf numFmtId="0" fontId="0" fillId="0" borderId="222" xfId="0" applyBorder="1" applyAlignment="1" applyProtection="1">
      <alignment horizontal="center"/>
    </xf>
    <xf numFmtId="0" fontId="0" fillId="0" borderId="0" xfId="0" applyBorder="1" applyAlignment="1" applyProtection="1">
      <alignment horizontal="center"/>
    </xf>
    <xf numFmtId="0" fontId="70" fillId="0" borderId="223" xfId="0" applyFont="1" applyBorder="1" applyAlignment="1" applyProtection="1">
      <alignment horizontal="center" vertical="center"/>
    </xf>
    <xf numFmtId="0" fontId="70" fillId="0" borderId="0" xfId="0" applyFont="1" applyBorder="1" applyAlignment="1" applyProtection="1">
      <alignment horizontal="center" vertical="center"/>
    </xf>
    <xf numFmtId="0" fontId="23" fillId="0" borderId="198" xfId="0" applyFont="1" applyBorder="1" applyAlignment="1" applyProtection="1">
      <alignment horizontal="center" vertical="center" wrapText="1"/>
    </xf>
    <xf numFmtId="0" fontId="35" fillId="0" borderId="205" xfId="0" applyFont="1" applyBorder="1" applyAlignment="1" applyProtection="1">
      <alignment horizontal="center" vertical="center"/>
    </xf>
    <xf numFmtId="0" fontId="35" fillId="0" borderId="47" xfId="0" applyFont="1" applyBorder="1" applyAlignment="1" applyProtection="1">
      <alignment horizontal="center" vertical="center"/>
    </xf>
    <xf numFmtId="0" fontId="35" fillId="0" borderId="206" xfId="0" applyFont="1" applyBorder="1" applyAlignment="1" applyProtection="1">
      <alignment horizontal="center" vertical="center" wrapText="1"/>
    </xf>
    <xf numFmtId="0" fontId="0" fillId="0" borderId="148" xfId="0" applyBorder="1" applyAlignment="1" applyProtection="1">
      <alignment horizontal="center"/>
    </xf>
    <xf numFmtId="0" fontId="53" fillId="0" borderId="218" xfId="0" applyFont="1" applyBorder="1" applyAlignment="1" applyProtection="1">
      <alignment horizontal="center" vertical="center" wrapText="1"/>
    </xf>
    <xf numFmtId="0" fontId="15" fillId="0" borderId="218" xfId="0" applyFont="1" applyBorder="1" applyAlignment="1" applyProtection="1">
      <alignment horizontal="center" vertical="center" wrapText="1"/>
    </xf>
    <xf numFmtId="0" fontId="4" fillId="0" borderId="215" xfId="0" applyFont="1" applyBorder="1" applyAlignment="1" applyProtection="1">
      <alignment horizontal="center" vertical="center" wrapText="1"/>
    </xf>
    <xf numFmtId="0" fontId="0" fillId="0" borderId="119" xfId="0" applyBorder="1" applyAlignment="1" applyProtection="1">
      <alignment horizontal="center" vertical="center" wrapText="1"/>
    </xf>
    <xf numFmtId="0" fontId="0" fillId="0" borderId="182" xfId="0" applyBorder="1" applyAlignment="1" applyProtection="1">
      <alignment horizontal="center"/>
    </xf>
    <xf numFmtId="0" fontId="0" fillId="0" borderId="207" xfId="0" applyBorder="1" applyAlignment="1" applyProtection="1">
      <alignment horizontal="center"/>
    </xf>
    <xf numFmtId="0" fontId="0" fillId="0" borderId="156" xfId="0" applyBorder="1" applyAlignment="1" applyProtection="1">
      <alignment horizontal="center"/>
    </xf>
    <xf numFmtId="40" fontId="0" fillId="0" borderId="217" xfId="0" applyNumberFormat="1" applyBorder="1" applyAlignment="1" applyProtection="1">
      <alignment horizontal="center"/>
    </xf>
    <xf numFmtId="0" fontId="0" fillId="0" borderId="183" xfId="0" applyBorder="1" applyAlignment="1" applyProtection="1">
      <alignment horizontal="center"/>
    </xf>
    <xf numFmtId="0" fontId="0" fillId="0" borderId="133" xfId="0" applyBorder="1" applyAlignment="1" applyProtection="1">
      <alignment horizontal="center"/>
    </xf>
    <xf numFmtId="40" fontId="0" fillId="0" borderId="123" xfId="0" applyNumberFormat="1" applyBorder="1" applyAlignment="1" applyProtection="1">
      <alignment horizontal="center"/>
    </xf>
    <xf numFmtId="0" fontId="0" fillId="0" borderId="156" xfId="0" applyBorder="1" applyAlignment="1" applyProtection="1">
      <alignment horizontal="center" vertical="center"/>
    </xf>
    <xf numFmtId="40" fontId="0" fillId="0" borderId="200" xfId="0" applyNumberFormat="1" applyBorder="1" applyAlignment="1" applyProtection="1">
      <alignment horizontal="center" vertical="center"/>
    </xf>
    <xf numFmtId="0" fontId="0" fillId="0" borderId="210" xfId="0" applyBorder="1" applyAlignment="1" applyProtection="1">
      <alignment horizontal="center" vertical="center" wrapText="1"/>
    </xf>
    <xf numFmtId="167" fontId="0" fillId="0" borderId="187" xfId="0" applyNumberFormat="1" applyBorder="1" applyAlignment="1" applyProtection="1">
      <alignment horizontal="center" vertical="center"/>
    </xf>
    <xf numFmtId="0" fontId="0" fillId="0" borderId="186" xfId="0" applyBorder="1" applyAlignment="1" applyProtection="1">
      <alignment horizontal="center" vertical="center" wrapText="1"/>
    </xf>
    <xf numFmtId="167" fontId="0" fillId="0" borderId="211" xfId="0" applyNumberFormat="1" applyBorder="1" applyAlignment="1" applyProtection="1">
      <alignment horizontal="center" vertical="center"/>
    </xf>
    <xf numFmtId="164" fontId="0" fillId="0" borderId="118" xfId="0" applyNumberFormat="1" applyBorder="1" applyAlignment="1" applyProtection="1">
      <alignment horizontal="center" vertical="center"/>
    </xf>
    <xf numFmtId="40" fontId="0" fillId="0" borderId="118" xfId="0" applyNumberFormat="1" applyBorder="1" applyAlignment="1" applyProtection="1">
      <alignment horizontal="center" vertical="center"/>
    </xf>
    <xf numFmtId="3" fontId="0" fillId="0" borderId="215" xfId="0" applyNumberFormat="1" applyBorder="1" applyAlignment="1" applyProtection="1">
      <alignment horizontal="center" vertical="center"/>
    </xf>
    <xf numFmtId="40" fontId="0" fillId="0" borderId="0" xfId="0" applyNumberFormat="1" applyBorder="1" applyProtection="1"/>
    <xf numFmtId="167" fontId="0" fillId="0" borderId="174" xfId="0" applyNumberFormat="1" applyBorder="1" applyAlignment="1" applyProtection="1">
      <alignment horizontal="center" vertical="center"/>
    </xf>
    <xf numFmtId="40" fontId="0" fillId="7" borderId="199" xfId="0" applyNumberFormat="1" applyFill="1" applyBorder="1" applyAlignment="1" applyProtection="1">
      <alignment horizontal="center"/>
      <protection locked="0"/>
    </xf>
    <xf numFmtId="40" fontId="0" fillId="7" borderId="134" xfId="0" applyNumberFormat="1" applyFill="1" applyBorder="1" applyAlignment="1" applyProtection="1">
      <alignment horizontal="center"/>
      <protection locked="0"/>
    </xf>
    <xf numFmtId="167" fontId="0" fillId="7" borderId="185" xfId="0" applyNumberFormat="1" applyFill="1" applyBorder="1" applyAlignment="1" applyProtection="1">
      <alignment horizontal="center"/>
      <protection locked="0"/>
    </xf>
    <xf numFmtId="167" fontId="0" fillId="7" borderId="184" xfId="0" applyNumberFormat="1" applyFill="1" applyBorder="1" applyAlignment="1" applyProtection="1">
      <alignment horizontal="center"/>
      <protection locked="0"/>
    </xf>
    <xf numFmtId="167" fontId="0" fillId="7" borderId="208" xfId="0" applyNumberFormat="1" applyFill="1" applyBorder="1" applyAlignment="1" applyProtection="1">
      <alignment horizontal="center"/>
      <protection locked="0"/>
    </xf>
    <xf numFmtId="167" fontId="0" fillId="7" borderId="209" xfId="0" applyNumberFormat="1" applyFill="1" applyBorder="1" applyAlignment="1" applyProtection="1">
      <alignment horizontal="center"/>
      <protection locked="0"/>
    </xf>
    <xf numFmtId="164" fontId="0" fillId="0" borderId="126" xfId="0" applyNumberFormat="1" applyFill="1" applyBorder="1" applyAlignment="1" applyProtection="1">
      <alignment horizontal="center"/>
    </xf>
    <xf numFmtId="164" fontId="0" fillId="0" borderId="128" xfId="0" applyNumberFormat="1" applyFill="1" applyBorder="1" applyAlignment="1" applyProtection="1">
      <alignment horizontal="center"/>
    </xf>
    <xf numFmtId="0" fontId="35" fillId="0" borderId="189" xfId="0" applyFont="1" applyBorder="1" applyAlignment="1" applyProtection="1">
      <alignment horizontal="center" vertical="center" wrapText="1"/>
    </xf>
    <xf numFmtId="0" fontId="0" fillId="0" borderId="188" xfId="0" applyBorder="1" applyAlignment="1" applyProtection="1">
      <alignment horizontal="center" vertical="center" wrapText="1"/>
    </xf>
    <xf numFmtId="0" fontId="68" fillId="0" borderId="48" xfId="0" applyFont="1" applyBorder="1" applyAlignment="1" applyProtection="1">
      <alignment horizontal="center" vertical="center" wrapText="1"/>
    </xf>
    <xf numFmtId="0" fontId="68" fillId="0" borderId="38" xfId="0" applyFont="1" applyBorder="1" applyAlignment="1" applyProtection="1">
      <alignment horizontal="center" vertical="center" wrapText="1"/>
    </xf>
    <xf numFmtId="0" fontId="68" fillId="0" borderId="102" xfId="0" applyFont="1" applyBorder="1" applyAlignment="1" applyProtection="1">
      <alignment horizontal="center" vertical="center" wrapText="1"/>
    </xf>
    <xf numFmtId="0" fontId="68" fillId="0" borderId="216" xfId="0" applyFont="1" applyBorder="1" applyAlignment="1" applyProtection="1">
      <alignment horizontal="center" vertical="center" wrapText="1"/>
    </xf>
    <xf numFmtId="0" fontId="68" fillId="0" borderId="44" xfId="0" applyFont="1" applyBorder="1" applyAlignment="1" applyProtection="1">
      <alignment horizontal="center" vertical="center" wrapText="1"/>
    </xf>
    <xf numFmtId="0" fontId="68" fillId="0" borderId="114" xfId="0" applyFont="1" applyBorder="1" applyAlignment="1" applyProtection="1">
      <alignment horizontal="center" vertical="center" wrapText="1"/>
    </xf>
    <xf numFmtId="0" fontId="79" fillId="0" borderId="62" xfId="0" applyFont="1" applyFill="1" applyBorder="1" applyAlignment="1" applyProtection="1">
      <alignment horizontal="center" vertical="center" wrapText="1"/>
    </xf>
    <xf numFmtId="0" fontId="79" fillId="0" borderId="77" xfId="0" applyFont="1" applyFill="1" applyBorder="1" applyAlignment="1" applyProtection="1">
      <alignment horizontal="center" vertical="center" wrapText="1"/>
    </xf>
    <xf numFmtId="0" fontId="79" fillId="0" borderId="11" xfId="0" applyFont="1" applyBorder="1" applyAlignment="1" applyProtection="1">
      <alignment horizontal="center" vertical="center" wrapText="1"/>
    </xf>
    <xf numFmtId="0" fontId="79" fillId="0" borderId="23" xfId="0" applyFont="1" applyBorder="1" applyAlignment="1" applyProtection="1">
      <alignment horizontal="center" wrapText="1"/>
    </xf>
    <xf numFmtId="0" fontId="79" fillId="0" borderId="61" xfId="0" applyFont="1" applyBorder="1" applyAlignment="1" applyProtection="1">
      <alignment horizontal="center" vertical="center" wrapText="1"/>
    </xf>
    <xf numFmtId="0" fontId="79" fillId="0" borderId="100" xfId="0" applyFont="1" applyBorder="1" applyAlignment="1" applyProtection="1">
      <alignment horizontal="center" wrapText="1"/>
    </xf>
    <xf numFmtId="0" fontId="79" fillId="0" borderId="45" xfId="0" applyFont="1" applyBorder="1" applyAlignment="1" applyProtection="1">
      <alignment horizontal="center" vertical="center" wrapText="1"/>
    </xf>
    <xf numFmtId="0" fontId="79" fillId="0" borderId="180" xfId="0" applyFont="1" applyBorder="1" applyAlignment="1" applyProtection="1">
      <alignment horizontal="center" vertical="center" wrapText="1"/>
    </xf>
    <xf numFmtId="0" fontId="79" fillId="0" borderId="23" xfId="0" applyFont="1" applyBorder="1" applyAlignment="1" applyProtection="1">
      <alignment horizontal="center" vertical="center" wrapText="1"/>
    </xf>
    <xf numFmtId="0" fontId="79" fillId="0" borderId="64" xfId="0" applyFont="1" applyBorder="1" applyAlignment="1" applyProtection="1">
      <alignment horizontal="center" vertical="center" wrapText="1"/>
    </xf>
    <xf numFmtId="0" fontId="79" fillId="0" borderId="23" xfId="0" applyFont="1" applyFill="1" applyBorder="1" applyAlignment="1" applyProtection="1">
      <alignment horizontal="center" vertical="center" wrapText="1"/>
    </xf>
    <xf numFmtId="0" fontId="79" fillId="0" borderId="174" xfId="0" applyFont="1" applyFill="1" applyBorder="1" applyAlignment="1" applyProtection="1">
      <alignment horizontal="center" vertical="center" wrapText="1"/>
    </xf>
    <xf numFmtId="0" fontId="79" fillId="0" borderId="9" xfId="0" applyFont="1" applyFill="1" applyBorder="1" applyAlignment="1" applyProtection="1">
      <alignment horizontal="center" vertical="center" wrapText="1"/>
    </xf>
    <xf numFmtId="8" fontId="0" fillId="9" borderId="9" xfId="0" applyNumberFormat="1" applyFill="1" applyBorder="1" applyAlignment="1" applyProtection="1">
      <alignment horizontal="center" vertical="center"/>
    </xf>
    <xf numFmtId="0" fontId="14" fillId="0" borderId="80" xfId="0" applyFont="1" applyBorder="1" applyAlignment="1">
      <alignment horizontal="center" vertical="center"/>
    </xf>
    <xf numFmtId="0" fontId="14" fillId="0" borderId="0" xfId="0" applyFont="1" applyBorder="1" applyAlignment="1">
      <alignment horizontal="center" vertical="center"/>
    </xf>
    <xf numFmtId="0" fontId="16" fillId="0" borderId="0" xfId="0" applyFont="1" applyFill="1" applyAlignment="1">
      <alignment horizontal="center"/>
    </xf>
    <xf numFmtId="165" fontId="6" fillId="0" borderId="21" xfId="0" applyNumberFormat="1" applyFont="1" applyBorder="1" applyAlignment="1">
      <alignment horizontal="center"/>
    </xf>
    <xf numFmtId="0" fontId="0" fillId="0" borderId="230" xfId="0" applyBorder="1"/>
    <xf numFmtId="0" fontId="0" fillId="3" borderId="77" xfId="0" applyFill="1" applyBorder="1"/>
    <xf numFmtId="0" fontId="0" fillId="3" borderId="93" xfId="0" applyFill="1" applyBorder="1" applyAlignment="1">
      <alignment horizontal="center"/>
    </xf>
    <xf numFmtId="44" fontId="2" fillId="5" borderId="231" xfId="3" applyNumberFormat="1" applyBorder="1"/>
    <xf numFmtId="44" fontId="38" fillId="5" borderId="11" xfId="3" applyNumberFormat="1" applyFont="1" applyBorder="1"/>
    <xf numFmtId="44" fontId="2" fillId="5" borderId="60" xfId="3" applyNumberFormat="1" applyBorder="1"/>
    <xf numFmtId="8" fontId="7" fillId="2" borderId="29" xfId="1" applyNumberFormat="1" applyFont="1" applyFill="1" applyBorder="1" applyAlignment="1">
      <alignment horizontal="center" vertical="center"/>
    </xf>
    <xf numFmtId="8" fontId="7" fillId="2" borderId="67" xfId="1" applyNumberFormat="1" applyFont="1" applyFill="1" applyBorder="1" applyAlignment="1">
      <alignment horizontal="center" vertical="center"/>
    </xf>
    <xf numFmtId="8" fontId="7" fillId="2" borderId="10" xfId="1" applyNumberFormat="1" applyFont="1" applyFill="1" applyBorder="1" applyAlignment="1">
      <alignment horizontal="center" vertical="center"/>
    </xf>
    <xf numFmtId="8" fontId="7" fillId="2" borderId="63" xfId="1" applyNumberFormat="1" applyFont="1" applyFill="1" applyBorder="1" applyAlignment="1">
      <alignment horizontal="center" vertical="center"/>
    </xf>
    <xf numFmtId="8" fontId="0" fillId="0" borderId="0" xfId="0" applyNumberFormat="1"/>
    <xf numFmtId="8" fontId="15" fillId="0" borderId="0" xfId="0" applyNumberFormat="1" applyFont="1" applyAlignment="1">
      <alignment vertical="center"/>
    </xf>
    <xf numFmtId="0" fontId="18" fillId="0" borderId="0" xfId="0" applyFont="1" applyAlignment="1">
      <alignment horizontal="center" vertical="center"/>
    </xf>
    <xf numFmtId="0" fontId="5" fillId="0" borderId="49" xfId="0" applyFont="1" applyBorder="1" applyAlignment="1" applyProtection="1">
      <alignment horizontal="center" vertical="center" wrapText="1"/>
    </xf>
    <xf numFmtId="0" fontId="5" fillId="0" borderId="38" xfId="0" applyFont="1" applyBorder="1" applyAlignment="1" applyProtection="1">
      <alignment horizontal="center" vertical="center" wrapText="1"/>
    </xf>
    <xf numFmtId="0" fontId="5" fillId="0" borderId="57" xfId="0" applyFont="1" applyBorder="1" applyAlignment="1" applyProtection="1">
      <alignment horizontal="center" vertical="center" wrapText="1"/>
    </xf>
    <xf numFmtId="0" fontId="5" fillId="0" borderId="117" xfId="0" applyFont="1" applyBorder="1" applyAlignment="1" applyProtection="1">
      <alignment horizontal="center" vertical="center" wrapText="1"/>
    </xf>
    <xf numFmtId="0" fontId="23" fillId="0" borderId="48" xfId="0" applyFont="1" applyBorder="1" applyAlignment="1" applyProtection="1">
      <alignment horizontal="center" vertical="center" wrapText="1"/>
    </xf>
    <xf numFmtId="0" fontId="23" fillId="0" borderId="45" xfId="0" applyFont="1" applyBorder="1" applyAlignment="1" applyProtection="1">
      <alignment horizontal="center" vertical="center" wrapText="1"/>
    </xf>
    <xf numFmtId="8" fontId="7" fillId="2" borderId="46" xfId="1" applyNumberFormat="1" applyFont="1" applyFill="1" applyBorder="1" applyAlignment="1" applyProtection="1">
      <alignment horizontal="center" vertical="center"/>
    </xf>
    <xf numFmtId="8" fontId="7" fillId="2" borderId="213" xfId="1" applyNumberFormat="1" applyFont="1" applyFill="1" applyBorder="1" applyAlignment="1" applyProtection="1">
      <alignment horizontal="center" vertical="center"/>
    </xf>
    <xf numFmtId="8" fontId="7" fillId="2" borderId="67" xfId="1" applyNumberFormat="1" applyFont="1" applyFill="1" applyBorder="1" applyAlignment="1" applyProtection="1">
      <alignment horizontal="center" vertical="center"/>
    </xf>
    <xf numFmtId="8" fontId="7" fillId="9" borderId="44" xfId="1" applyNumberFormat="1" applyFont="1" applyFill="1" applyBorder="1" applyAlignment="1" applyProtection="1">
      <alignment horizontal="center" vertical="center"/>
    </xf>
    <xf numFmtId="8" fontId="7" fillId="9" borderId="27" xfId="1" applyNumberFormat="1" applyFont="1" applyFill="1" applyBorder="1" applyAlignment="1" applyProtection="1">
      <alignment horizontal="center" vertical="center"/>
    </xf>
    <xf numFmtId="8" fontId="7" fillId="2" borderId="57" xfId="1" applyNumberFormat="1" applyFont="1" applyFill="1" applyBorder="1" applyAlignment="1" applyProtection="1">
      <alignment horizontal="center" vertical="center"/>
    </xf>
    <xf numFmtId="8" fontId="7" fillId="9" borderId="232" xfId="1" applyNumberFormat="1" applyFont="1" applyFill="1" applyBorder="1" applyAlignment="1" applyProtection="1">
      <alignment horizontal="center" vertical="center"/>
    </xf>
    <xf numFmtId="44" fontId="2" fillId="5" borderId="20" xfId="3" applyNumberFormat="1" applyBorder="1" applyProtection="1"/>
    <xf numFmtId="44" fontId="2" fillId="5" borderId="68" xfId="3" applyNumberFormat="1" applyBorder="1" applyProtection="1"/>
    <xf numFmtId="44" fontId="2" fillId="5" borderId="4" xfId="3" applyNumberFormat="1" applyBorder="1" applyProtection="1"/>
    <xf numFmtId="44" fontId="2" fillId="5" borderId="60" xfId="3" applyNumberFormat="1" applyBorder="1" applyProtection="1"/>
    <xf numFmtId="0" fontId="6" fillId="0" borderId="21" xfId="0" applyFont="1" applyBorder="1" applyAlignment="1" applyProtection="1"/>
    <xf numFmtId="0" fontId="0" fillId="0" borderId="50" xfId="0" applyBorder="1" applyAlignment="1" applyProtection="1">
      <alignment horizontal="right"/>
    </xf>
    <xf numFmtId="0" fontId="6" fillId="0" borderId="8" xfId="0" applyFont="1" applyBorder="1" applyAlignment="1" applyProtection="1"/>
    <xf numFmtId="0" fontId="12" fillId="4" borderId="94" xfId="2" applyFont="1" applyBorder="1" applyAlignment="1" applyProtection="1">
      <alignment horizontal="center"/>
    </xf>
    <xf numFmtId="0" fontId="0" fillId="0" borderId="58" xfId="0" applyBorder="1" applyProtection="1"/>
    <xf numFmtId="0" fontId="0" fillId="0" borderId="93" xfId="0" applyBorder="1" applyProtection="1"/>
    <xf numFmtId="0" fontId="12" fillId="4" borderId="51" xfId="2" applyFont="1" applyBorder="1" applyAlignment="1" applyProtection="1">
      <alignment horizontal="center"/>
    </xf>
    <xf numFmtId="0" fontId="0" fillId="0" borderId="34" xfId="0" quotePrefix="1" applyBorder="1" applyAlignment="1" applyProtection="1"/>
    <xf numFmtId="0" fontId="12" fillId="4" borderId="52" xfId="2" applyFont="1" applyBorder="1" applyAlignment="1" applyProtection="1">
      <alignment horizontal="center"/>
    </xf>
    <xf numFmtId="0" fontId="12" fillId="4" borderId="40" xfId="2" applyFont="1" applyBorder="1" applyAlignment="1" applyProtection="1">
      <alignment horizontal="center"/>
    </xf>
    <xf numFmtId="8" fontId="7" fillId="2" borderId="31" xfId="1" applyNumberFormat="1" applyFont="1" applyFill="1" applyBorder="1" applyAlignment="1">
      <alignment horizontal="center" vertical="center"/>
    </xf>
    <xf numFmtId="8" fontId="7" fillId="2" borderId="46" xfId="1" applyNumberFormat="1" applyFont="1" applyFill="1" applyBorder="1" applyAlignment="1">
      <alignment horizontal="center" vertical="center"/>
    </xf>
    <xf numFmtId="8" fontId="7" fillId="9" borderId="27" xfId="1" applyNumberFormat="1" applyFont="1" applyFill="1" applyBorder="1" applyAlignment="1">
      <alignment horizontal="center" vertical="center"/>
    </xf>
    <xf numFmtId="8" fontId="7" fillId="9" borderId="44" xfId="1" applyNumberFormat="1" applyFont="1" applyFill="1" applyBorder="1" applyAlignment="1">
      <alignment horizontal="center" vertical="center"/>
    </xf>
    <xf numFmtId="0" fontId="16" fillId="0" borderId="0" xfId="0" applyFont="1" applyAlignment="1">
      <alignment horizontal="center" vertical="center"/>
    </xf>
    <xf numFmtId="0" fontId="35" fillId="0" borderId="216" xfId="0" applyFont="1" applyBorder="1" applyAlignment="1">
      <alignment horizontal="center" vertical="center" wrapText="1"/>
    </xf>
    <xf numFmtId="0" fontId="80" fillId="0" borderId="232" xfId="0" applyFont="1" applyBorder="1" applyAlignment="1" applyProtection="1">
      <alignment horizontal="center" vertical="center" wrapText="1"/>
    </xf>
    <xf numFmtId="0" fontId="23" fillId="0" borderId="7" xfId="0" applyFont="1" applyBorder="1" applyAlignment="1" applyProtection="1">
      <alignment horizontal="center" vertical="center" wrapText="1"/>
    </xf>
    <xf numFmtId="8" fontId="7" fillId="8" borderId="233" xfId="1" applyNumberFormat="1" applyFont="1" applyFill="1" applyBorder="1" applyAlignment="1" applyProtection="1">
      <alignment horizontal="center" vertical="center"/>
    </xf>
    <xf numFmtId="8" fontId="7" fillId="9" borderId="212" xfId="1" applyNumberFormat="1" applyFont="1" applyFill="1" applyBorder="1" applyAlignment="1" applyProtection="1">
      <alignment horizontal="center" vertical="center"/>
    </xf>
    <xf numFmtId="0" fontId="12" fillId="7" borderId="235" xfId="2" applyFont="1" applyFill="1" applyBorder="1" applyAlignment="1" applyProtection="1">
      <alignment horizontal="center"/>
      <protection locked="0"/>
    </xf>
    <xf numFmtId="0" fontId="12" fillId="7" borderId="234" xfId="2" applyFont="1" applyFill="1" applyBorder="1" applyAlignment="1" applyProtection="1">
      <alignment horizontal="center"/>
    </xf>
    <xf numFmtId="0" fontId="0" fillId="0" borderId="34" xfId="0" applyBorder="1" applyAlignment="1" applyProtection="1">
      <alignment horizontal="left"/>
    </xf>
    <xf numFmtId="0" fontId="6" fillId="0" borderId="21" xfId="0" applyFont="1" applyBorder="1" applyAlignment="1" applyProtection="1">
      <alignment horizontal="center"/>
    </xf>
    <xf numFmtId="0" fontId="0" fillId="0" borderId="34" xfId="0" quotePrefix="1" applyBorder="1" applyAlignment="1" applyProtection="1">
      <alignment horizontal="left"/>
    </xf>
    <xf numFmtId="0" fontId="33" fillId="3" borderId="47" xfId="0" applyFont="1" applyFill="1" applyBorder="1" applyAlignment="1" applyProtection="1">
      <alignment horizontal="center" vertical="center"/>
    </xf>
    <xf numFmtId="0" fontId="18" fillId="0" borderId="0" xfId="0" applyFont="1" applyAlignment="1">
      <alignment horizontal="center" vertical="center"/>
    </xf>
    <xf numFmtId="0" fontId="0" fillId="0" borderId="14" xfId="0" applyBorder="1" applyAlignment="1" applyProtection="1">
      <alignment horizontal="center"/>
    </xf>
    <xf numFmtId="0" fontId="0" fillId="13" borderId="91" xfId="0" applyFont="1" applyFill="1" applyBorder="1" applyAlignment="1">
      <alignment horizontal="center" vertical="center"/>
    </xf>
    <xf numFmtId="2" fontId="6" fillId="13" borderId="6" xfId="0" applyNumberFormat="1" applyFont="1" applyFill="1" applyBorder="1" applyAlignment="1">
      <alignment horizontal="center" vertical="center"/>
    </xf>
    <xf numFmtId="0" fontId="0" fillId="13" borderId="7" xfId="0" applyFont="1" applyFill="1" applyBorder="1" applyAlignment="1">
      <alignment horizontal="center" vertical="center"/>
    </xf>
    <xf numFmtId="2" fontId="6" fillId="13" borderId="9" xfId="0" applyNumberFormat="1" applyFont="1" applyFill="1" applyBorder="1" applyAlignment="1">
      <alignment horizontal="center" vertical="center"/>
    </xf>
    <xf numFmtId="0" fontId="0" fillId="0" borderId="14" xfId="0" applyBorder="1" applyAlignment="1" applyProtection="1">
      <alignment horizontal="center" vertical="center"/>
    </xf>
    <xf numFmtId="0" fontId="35" fillId="0" borderId="41" xfId="0" applyFont="1" applyBorder="1" applyAlignment="1" applyProtection="1">
      <alignment horizontal="center" vertical="center"/>
    </xf>
    <xf numFmtId="164" fontId="35" fillId="0" borderId="174" xfId="0" applyNumberFormat="1" applyFont="1" applyBorder="1" applyAlignment="1" applyProtection="1">
      <alignment horizontal="center" vertical="center"/>
    </xf>
    <xf numFmtId="38" fontId="13" fillId="0" borderId="207" xfId="0" applyNumberFormat="1" applyFont="1" applyBorder="1" applyAlignment="1" applyProtection="1">
      <alignment horizontal="center"/>
    </xf>
    <xf numFmtId="38" fontId="13" fillId="0" borderId="236" xfId="0" applyNumberFormat="1" applyFont="1" applyBorder="1" applyAlignment="1" applyProtection="1">
      <alignment horizontal="center"/>
    </xf>
    <xf numFmtId="0" fontId="0" fillId="0" borderId="76" xfId="0" applyBorder="1" applyProtection="1"/>
    <xf numFmtId="0" fontId="0" fillId="0" borderId="116" xfId="0" applyBorder="1" applyProtection="1"/>
    <xf numFmtId="8" fontId="7" fillId="8" borderId="6" xfId="1" applyNumberFormat="1" applyFont="1" applyFill="1" applyBorder="1" applyAlignment="1" applyProtection="1">
      <alignment horizontal="center" vertical="center"/>
    </xf>
    <xf numFmtId="0" fontId="34" fillId="7" borderId="239" xfId="2" applyFont="1" applyFill="1" applyBorder="1" applyAlignment="1" applyProtection="1">
      <alignment horizontal="center"/>
    </xf>
    <xf numFmtId="0" fontId="38" fillId="0" borderId="0" xfId="0" applyFont="1"/>
    <xf numFmtId="0" fontId="84" fillId="0" borderId="0" xfId="0" applyFont="1" applyAlignment="1">
      <alignment vertical="center"/>
    </xf>
    <xf numFmtId="0" fontId="85" fillId="0" borderId="0" xfId="0" applyFont="1" applyAlignment="1">
      <alignment horizontal="left" vertical="center" indent="5"/>
    </xf>
    <xf numFmtId="0" fontId="86" fillId="0" borderId="0" xfId="0" applyFont="1" applyAlignment="1">
      <alignment horizontal="left" vertical="center" indent="10"/>
    </xf>
    <xf numFmtId="0" fontId="85" fillId="0" borderId="0" xfId="0" applyFont="1" applyAlignment="1">
      <alignment horizontal="left" vertical="center" indent="2"/>
    </xf>
    <xf numFmtId="0" fontId="7" fillId="0" borderId="0" xfId="0" applyFont="1" applyAlignment="1">
      <alignment vertical="center"/>
    </xf>
    <xf numFmtId="0" fontId="85" fillId="0" borderId="0" xfId="0" applyFont="1" applyAlignment="1">
      <alignment vertical="center"/>
    </xf>
    <xf numFmtId="0" fontId="89" fillId="0" borderId="0" xfId="0" applyFont="1" applyAlignment="1">
      <alignment horizontal="left" vertical="center" indent="10"/>
    </xf>
    <xf numFmtId="0" fontId="38" fillId="0" borderId="0" xfId="0" applyFont="1" applyAlignment="1">
      <alignment vertical="center"/>
    </xf>
    <xf numFmtId="0" fontId="5" fillId="0" borderId="240" xfId="0" applyFont="1" applyBorder="1" applyAlignment="1">
      <alignment horizontal="center" vertical="center" wrapText="1"/>
    </xf>
    <xf numFmtId="44" fontId="2" fillId="5" borderId="242" xfId="3" applyNumberFormat="1" applyBorder="1"/>
    <xf numFmtId="44" fontId="2" fillId="5" borderId="116" xfId="3" applyNumberFormat="1" applyBorder="1"/>
    <xf numFmtId="0" fontId="5" fillId="0" borderId="57" xfId="0" applyFont="1" applyBorder="1" applyAlignment="1">
      <alignment horizontal="center" vertical="center" wrapText="1"/>
    </xf>
    <xf numFmtId="44" fontId="2" fillId="5" borderId="20" xfId="3" applyNumberFormat="1" applyBorder="1"/>
    <xf numFmtId="0" fontId="23" fillId="0" borderId="100" xfId="0" applyFont="1" applyBorder="1" applyAlignment="1">
      <alignment horizontal="center" vertical="center" wrapText="1"/>
    </xf>
    <xf numFmtId="0" fontId="34" fillId="7" borderId="243" xfId="2" applyFont="1" applyFill="1" applyBorder="1" applyAlignment="1" applyProtection="1">
      <alignment horizontal="center"/>
    </xf>
    <xf numFmtId="0" fontId="34" fillId="7" borderId="244" xfId="2" applyFont="1" applyFill="1" applyBorder="1" applyAlignment="1" applyProtection="1">
      <alignment horizontal="center"/>
    </xf>
    <xf numFmtId="8" fontId="7" fillId="2" borderId="69" xfId="1" applyNumberFormat="1" applyFont="1" applyFill="1" applyBorder="1" applyAlignment="1">
      <alignment horizontal="center" vertical="center"/>
    </xf>
    <xf numFmtId="8" fontId="7" fillId="2" borderId="213" xfId="1" applyNumberFormat="1" applyFont="1" applyFill="1" applyBorder="1" applyAlignment="1">
      <alignment horizontal="center" vertical="center"/>
    </xf>
    <xf numFmtId="8" fontId="7" fillId="2" borderId="241" xfId="1" applyNumberFormat="1" applyFont="1" applyFill="1" applyBorder="1" applyAlignment="1">
      <alignment horizontal="center" vertical="center"/>
    </xf>
    <xf numFmtId="8" fontId="7" fillId="2" borderId="216" xfId="1" applyNumberFormat="1" applyFont="1" applyFill="1" applyBorder="1" applyAlignment="1">
      <alignment horizontal="center" vertical="center"/>
    </xf>
    <xf numFmtId="8" fontId="7" fillId="2" borderId="57" xfId="1" applyNumberFormat="1" applyFont="1" applyFill="1" applyBorder="1" applyAlignment="1">
      <alignment horizontal="center" vertical="center"/>
    </xf>
    <xf numFmtId="8" fontId="7" fillId="9" borderId="232" xfId="1" applyNumberFormat="1" applyFont="1" applyFill="1" applyBorder="1" applyAlignment="1">
      <alignment horizontal="center" vertical="center"/>
    </xf>
    <xf numFmtId="0" fontId="5" fillId="0" borderId="48" xfId="0" applyFont="1" applyBorder="1" applyAlignment="1" applyProtection="1">
      <alignment horizontal="center" vertical="center" wrapText="1"/>
    </xf>
    <xf numFmtId="0" fontId="24" fillId="0" borderId="48" xfId="0" applyFont="1" applyBorder="1" applyAlignment="1" applyProtection="1">
      <alignment horizontal="center" vertical="center" wrapText="1"/>
    </xf>
    <xf numFmtId="0" fontId="24" fillId="0" borderId="63" xfId="0" applyFont="1" applyBorder="1" applyAlignment="1" applyProtection="1">
      <alignment horizontal="center" wrapText="1"/>
    </xf>
    <xf numFmtId="0" fontId="24" fillId="0" borderId="10" xfId="0" applyFont="1" applyBorder="1" applyAlignment="1" applyProtection="1">
      <alignment horizontal="center" wrapText="1"/>
    </xf>
    <xf numFmtId="0" fontId="5" fillId="0" borderId="58" xfId="0" applyFont="1" applyBorder="1" applyAlignment="1" applyProtection="1">
      <alignment horizontal="center" vertical="center" wrapText="1"/>
    </xf>
    <xf numFmtId="0" fontId="4" fillId="0" borderId="9" xfId="0" applyFont="1" applyBorder="1" applyAlignment="1" applyProtection="1">
      <alignment horizontal="center" vertical="center" wrapText="1"/>
    </xf>
    <xf numFmtId="8" fontId="7" fillId="2" borderId="55" xfId="1" applyNumberFormat="1" applyFont="1" applyFill="1" applyBorder="1" applyAlignment="1" applyProtection="1">
      <alignment horizontal="center" vertical="center"/>
    </xf>
    <xf numFmtId="8" fontId="7" fillId="2" borderId="36" xfId="1" applyNumberFormat="1" applyFont="1" applyFill="1" applyBorder="1" applyAlignment="1" applyProtection="1">
      <alignment horizontal="center" vertical="center"/>
    </xf>
    <xf numFmtId="8" fontId="7" fillId="9" borderId="245" xfId="1" applyNumberFormat="1" applyFont="1" applyFill="1" applyBorder="1" applyAlignment="1" applyProtection="1">
      <alignment horizontal="center" vertical="center"/>
    </xf>
    <xf numFmtId="44" fontId="2" fillId="9" borderId="11" xfId="3" applyNumberFormat="1" applyFill="1" applyBorder="1" applyProtection="1"/>
    <xf numFmtId="44" fontId="2" fillId="5" borderId="9" xfId="3" applyNumberFormat="1" applyBorder="1" applyProtection="1"/>
    <xf numFmtId="44" fontId="2" fillId="5" borderId="64" xfId="3" applyNumberFormat="1" applyBorder="1" applyProtection="1"/>
    <xf numFmtId="44" fontId="2" fillId="5" borderId="45" xfId="3" applyNumberFormat="1" applyBorder="1" applyProtection="1"/>
    <xf numFmtId="44" fontId="2" fillId="9" borderId="24" xfId="3" applyNumberFormat="1" applyFill="1" applyBorder="1" applyProtection="1"/>
    <xf numFmtId="44" fontId="2" fillId="9" borderId="61" xfId="3" applyNumberFormat="1" applyFill="1" applyBorder="1" applyProtection="1"/>
    <xf numFmtId="0" fontId="0" fillId="0" borderId="17" xfId="0" applyBorder="1" applyAlignment="1" applyProtection="1">
      <alignment horizontal="center"/>
    </xf>
    <xf numFmtId="0" fontId="12" fillId="4" borderId="28" xfId="2" applyFont="1" applyBorder="1" applyAlignment="1" applyProtection="1">
      <alignment horizontal="center"/>
    </xf>
    <xf numFmtId="0" fontId="0" fillId="0" borderId="36" xfId="0" applyBorder="1" applyAlignment="1" applyProtection="1"/>
    <xf numFmtId="0" fontId="0" fillId="0" borderId="37" xfId="0" applyBorder="1" applyAlignment="1" applyProtection="1"/>
    <xf numFmtId="0" fontId="0" fillId="0" borderId="43" xfId="0" applyBorder="1" applyAlignment="1" applyProtection="1">
      <alignment horizontal="center"/>
    </xf>
    <xf numFmtId="0" fontId="0" fillId="0" borderId="22" xfId="0" quotePrefix="1" applyBorder="1" applyAlignment="1" applyProtection="1">
      <alignment horizontal="left"/>
    </xf>
    <xf numFmtId="0" fontId="0" fillId="0" borderId="14" xfId="0" quotePrefix="1" applyBorder="1" applyProtection="1"/>
    <xf numFmtId="44" fontId="0" fillId="0" borderId="0" xfId="1" applyFont="1" applyProtection="1"/>
    <xf numFmtId="8" fontId="7" fillId="2" borderId="241" xfId="1" applyNumberFormat="1" applyFont="1" applyFill="1" applyBorder="1" applyAlignment="1" applyProtection="1">
      <alignment horizontal="center" vertical="center"/>
    </xf>
    <xf numFmtId="44" fontId="2" fillId="5" borderId="242" xfId="3" applyNumberFormat="1" applyBorder="1" applyProtection="1"/>
    <xf numFmtId="0" fontId="0" fillId="0" borderId="22" xfId="0" applyBorder="1"/>
    <xf numFmtId="0" fontId="0" fillId="0" borderId="24" xfId="0" applyBorder="1"/>
    <xf numFmtId="0" fontId="6" fillId="0" borderId="58" xfId="0" applyFont="1" applyBorder="1" applyAlignment="1" applyProtection="1"/>
    <xf numFmtId="2" fontId="6" fillId="0" borderId="59" xfId="0" applyNumberFormat="1" applyFont="1" applyBorder="1" applyAlignment="1" applyProtection="1">
      <alignment horizontal="center"/>
    </xf>
    <xf numFmtId="2" fontId="6" fillId="0" borderId="30" xfId="0" applyNumberFormat="1" applyFont="1" applyBorder="1" applyAlignment="1" applyProtection="1">
      <alignment horizontal="center"/>
    </xf>
    <xf numFmtId="44" fontId="2" fillId="9" borderId="45" xfId="3" applyNumberFormat="1" applyFill="1" applyBorder="1" applyProtection="1"/>
    <xf numFmtId="2" fontId="6" fillId="0" borderId="245" xfId="0" applyNumberFormat="1" applyFont="1" applyBorder="1" applyAlignment="1" applyProtection="1">
      <alignment horizontal="center"/>
    </xf>
    <xf numFmtId="0" fontId="0" fillId="9" borderId="11" xfId="0" applyFill="1" applyBorder="1" applyProtection="1"/>
    <xf numFmtId="0" fontId="0" fillId="9" borderId="9" xfId="0" applyFill="1" applyBorder="1"/>
    <xf numFmtId="0" fontId="23" fillId="0" borderId="10" xfId="0" applyFont="1" applyBorder="1" applyAlignment="1" applyProtection="1">
      <alignment horizontal="center" vertical="center" wrapText="1"/>
    </xf>
    <xf numFmtId="8" fontId="14" fillId="0" borderId="0" xfId="0" applyNumberFormat="1" applyFont="1" applyAlignment="1">
      <alignment horizontal="center" vertical="center"/>
    </xf>
    <xf numFmtId="0" fontId="90" fillId="0" borderId="0" xfId="0" applyFont="1" applyAlignment="1">
      <alignment vertical="center"/>
    </xf>
    <xf numFmtId="8" fontId="38" fillId="0" borderId="0" xfId="0" applyNumberFormat="1" applyFont="1"/>
    <xf numFmtId="8" fontId="38" fillId="0" borderId="0" xfId="0" applyNumberFormat="1" applyFont="1" applyAlignment="1">
      <alignment vertical="center"/>
    </xf>
    <xf numFmtId="0" fontId="91" fillId="0" borderId="0" xfId="0" applyFont="1" applyAlignment="1">
      <alignment vertical="center"/>
    </xf>
    <xf numFmtId="0" fontId="14" fillId="0" borderId="0" xfId="0" applyFont="1" applyBorder="1" applyAlignment="1">
      <alignment vertical="center"/>
    </xf>
    <xf numFmtId="8" fontId="15" fillId="0" borderId="0" xfId="0" applyNumberFormat="1" applyFont="1" applyBorder="1" applyAlignment="1">
      <alignment vertical="center"/>
    </xf>
    <xf numFmtId="0" fontId="13" fillId="0" borderId="0" xfId="0" applyFont="1" applyBorder="1" applyAlignment="1">
      <alignment vertical="center"/>
    </xf>
    <xf numFmtId="0" fontId="0" fillId="0" borderId="0" xfId="0" applyBorder="1" applyAlignment="1">
      <alignment vertical="center"/>
    </xf>
    <xf numFmtId="8" fontId="0" fillId="0" borderId="0" xfId="0" applyNumberFormat="1" applyBorder="1" applyAlignment="1">
      <alignment vertical="center"/>
    </xf>
    <xf numFmtId="0" fontId="16" fillId="0" borderId="0" xfId="0" applyFont="1" applyBorder="1" applyAlignment="1">
      <alignment vertical="center"/>
    </xf>
    <xf numFmtId="0" fontId="6" fillId="0" borderId="0" xfId="0" applyFont="1" applyBorder="1" applyAlignment="1">
      <alignment vertical="center"/>
    </xf>
    <xf numFmtId="0" fontId="17" fillId="0" borderId="0" xfId="0" applyFont="1" applyBorder="1" applyAlignment="1">
      <alignment vertical="center"/>
    </xf>
    <xf numFmtId="0" fontId="2" fillId="0" borderId="0" xfId="0" applyFont="1" applyBorder="1" applyAlignment="1">
      <alignment vertical="center"/>
    </xf>
    <xf numFmtId="0" fontId="0" fillId="0" borderId="0" xfId="0" applyAlignment="1">
      <alignment horizontal="center" vertical="center"/>
    </xf>
    <xf numFmtId="8" fontId="0" fillId="0" borderId="0" xfId="0" applyNumberFormat="1" applyAlignment="1">
      <alignment horizontal="center" vertical="center"/>
    </xf>
    <xf numFmtId="166" fontId="0" fillId="0" borderId="119" xfId="0" applyNumberFormat="1" applyBorder="1" applyAlignment="1">
      <alignment horizontal="center" vertical="center"/>
    </xf>
    <xf numFmtId="166" fontId="0" fillId="0" borderId="246" xfId="0" applyNumberFormat="1" applyBorder="1" applyAlignment="1">
      <alignment horizontal="center"/>
    </xf>
    <xf numFmtId="0" fontId="37" fillId="11" borderId="248" xfId="0" applyFont="1" applyFill="1" applyBorder="1" applyAlignment="1" applyProtection="1">
      <alignment horizontal="center"/>
      <protection locked="0"/>
    </xf>
    <xf numFmtId="0" fontId="37" fillId="11" borderId="247" xfId="0" applyFont="1" applyFill="1" applyBorder="1" applyAlignment="1" applyProtection="1">
      <alignment horizontal="center"/>
      <protection locked="0"/>
    </xf>
    <xf numFmtId="0" fontId="37" fillId="11" borderId="249" xfId="0" applyFont="1" applyFill="1" applyBorder="1" applyAlignment="1" applyProtection="1">
      <alignment horizontal="center"/>
      <protection locked="0"/>
    </xf>
    <xf numFmtId="0" fontId="0" fillId="0" borderId="250" xfId="0" applyBorder="1" applyAlignment="1" applyProtection="1">
      <alignment horizontal="center" vertical="center"/>
    </xf>
    <xf numFmtId="0" fontId="0" fillId="0" borderId="251" xfId="0" applyBorder="1" applyAlignment="1" applyProtection="1">
      <alignment horizontal="center" vertical="center"/>
    </xf>
    <xf numFmtId="0" fontId="23" fillId="0" borderId="255" xfId="0" applyFont="1" applyBorder="1" applyAlignment="1" applyProtection="1">
      <alignment horizontal="center" vertical="center" wrapText="1"/>
    </xf>
    <xf numFmtId="0" fontId="23" fillId="0" borderId="256" xfId="0" applyFont="1" applyBorder="1" applyAlignment="1" applyProtection="1">
      <alignment horizontal="center" vertical="center" wrapText="1"/>
    </xf>
    <xf numFmtId="40" fontId="13" fillId="0" borderId="256" xfId="0" applyNumberFormat="1" applyFont="1" applyBorder="1" applyAlignment="1" applyProtection="1">
      <alignment horizontal="center"/>
    </xf>
    <xf numFmtId="40" fontId="13" fillId="0" borderId="134" xfId="0" applyNumberFormat="1" applyFont="1" applyBorder="1" applyAlignment="1" applyProtection="1">
      <alignment horizontal="center"/>
    </xf>
    <xf numFmtId="40" fontId="13" fillId="0" borderId="257" xfId="0" applyNumberFormat="1" applyFont="1" applyBorder="1" applyAlignment="1" applyProtection="1">
      <alignment horizontal="center"/>
    </xf>
    <xf numFmtId="38" fontId="13" fillId="0" borderId="260" xfId="0" applyNumberFormat="1" applyFont="1" applyFill="1" applyBorder="1" applyAlignment="1" applyProtection="1">
      <alignment horizontal="center"/>
    </xf>
    <xf numFmtId="40" fontId="13" fillId="0" borderId="261" xfId="0" applyNumberFormat="1" applyFont="1" applyFill="1" applyBorder="1" applyAlignment="1" applyProtection="1">
      <alignment horizontal="center"/>
    </xf>
    <xf numFmtId="0" fontId="23" fillId="0" borderId="265" xfId="0" applyFont="1" applyBorder="1" applyAlignment="1" applyProtection="1">
      <alignment horizontal="center" vertical="center" wrapText="1"/>
    </xf>
    <xf numFmtId="0" fontId="23" fillId="0" borderId="266" xfId="0" applyFont="1" applyBorder="1" applyAlignment="1" applyProtection="1">
      <alignment horizontal="center" vertical="center" wrapText="1"/>
    </xf>
    <xf numFmtId="0" fontId="13" fillId="7" borderId="267" xfId="0" applyFont="1" applyFill="1" applyBorder="1" applyAlignment="1" applyProtection="1">
      <alignment horizontal="center"/>
      <protection locked="0"/>
    </xf>
    <xf numFmtId="40" fontId="13" fillId="0" borderId="268" xfId="0" applyNumberFormat="1" applyFont="1" applyBorder="1" applyAlignment="1" applyProtection="1">
      <alignment horizontal="center"/>
    </xf>
    <xf numFmtId="0" fontId="13" fillId="7" borderId="269" xfId="0" applyFont="1" applyFill="1" applyBorder="1" applyAlignment="1" applyProtection="1">
      <alignment horizontal="center"/>
      <protection locked="0"/>
    </xf>
    <xf numFmtId="40" fontId="13" fillId="0" borderId="270" xfId="0" applyNumberFormat="1" applyFont="1" applyBorder="1" applyAlignment="1" applyProtection="1">
      <alignment horizontal="center"/>
    </xf>
    <xf numFmtId="38" fontId="13" fillId="0" borderId="273" xfId="0" applyNumberFormat="1" applyFont="1" applyFill="1" applyBorder="1" applyAlignment="1" applyProtection="1">
      <alignment horizontal="center"/>
    </xf>
    <xf numFmtId="40" fontId="13" fillId="0" borderId="274" xfId="0" applyNumberFormat="1" applyFont="1" applyFill="1" applyBorder="1" applyAlignment="1" applyProtection="1">
      <alignment horizontal="center"/>
    </xf>
    <xf numFmtId="0" fontId="0" fillId="0" borderId="69" xfId="0" applyBorder="1" applyProtection="1"/>
    <xf numFmtId="0" fontId="0" fillId="0" borderId="275" xfId="0" applyBorder="1" applyProtection="1"/>
    <xf numFmtId="0" fontId="0" fillId="0" borderId="105" xfId="0" applyBorder="1" applyProtection="1"/>
    <xf numFmtId="0" fontId="0" fillId="0" borderId="276" xfId="0" applyBorder="1" applyProtection="1"/>
    <xf numFmtId="8" fontId="13" fillId="2" borderId="53" xfId="0" applyNumberFormat="1" applyFont="1" applyFill="1" applyBorder="1" applyAlignment="1" applyProtection="1">
      <alignment horizontal="center" vertical="center"/>
    </xf>
    <xf numFmtId="8" fontId="13" fillId="2" borderId="48" xfId="0" applyNumberFormat="1" applyFont="1" applyFill="1" applyBorder="1" applyAlignment="1" applyProtection="1">
      <alignment horizontal="center" vertical="center"/>
    </xf>
    <xf numFmtId="8" fontId="13" fillId="2" borderId="174" xfId="0" applyNumberFormat="1" applyFont="1" applyFill="1" applyBorder="1" applyAlignment="1">
      <alignment horizontal="center" vertical="center"/>
    </xf>
    <xf numFmtId="8" fontId="13" fillId="9" borderId="245" xfId="0" applyNumberFormat="1" applyFont="1" applyFill="1" applyBorder="1" applyAlignment="1">
      <alignment horizontal="center" vertical="center"/>
    </xf>
    <xf numFmtId="0" fontId="6" fillId="0" borderId="38" xfId="0" applyFont="1" applyBorder="1" applyAlignment="1" applyProtection="1">
      <alignment horizontal="center" vertical="center"/>
    </xf>
    <xf numFmtId="0" fontId="6" fillId="0" borderId="8" xfId="0" applyFont="1" applyBorder="1" applyAlignment="1" applyProtection="1">
      <alignment horizontal="center" vertical="center"/>
    </xf>
    <xf numFmtId="0" fontId="6" fillId="0" borderId="21" xfId="0" applyFont="1" applyBorder="1" applyAlignment="1">
      <alignment horizontal="center" vertical="center"/>
    </xf>
    <xf numFmtId="0" fontId="6" fillId="0" borderId="8" xfId="0" applyFont="1" applyBorder="1" applyAlignment="1">
      <alignment horizontal="center" vertical="center"/>
    </xf>
    <xf numFmtId="2" fontId="6" fillId="0" borderId="25" xfId="0" applyNumberFormat="1" applyFont="1" applyBorder="1" applyAlignment="1">
      <alignment horizontal="center" vertical="center"/>
    </xf>
    <xf numFmtId="2" fontId="6" fillId="0" borderId="9" xfId="0" applyNumberFormat="1" applyFont="1" applyBorder="1" applyAlignment="1">
      <alignment horizontal="center" vertical="center"/>
    </xf>
    <xf numFmtId="0" fontId="0" fillId="0" borderId="0" xfId="0" applyBorder="1" applyAlignment="1" applyProtection="1">
      <alignment horizontal="center"/>
    </xf>
    <xf numFmtId="0" fontId="66" fillId="0" borderId="0" xfId="0" applyFont="1" applyAlignment="1">
      <alignment horizontal="center"/>
    </xf>
    <xf numFmtId="0" fontId="65" fillId="0" borderId="0" xfId="0" applyFont="1" applyAlignment="1">
      <alignment horizontal="center"/>
    </xf>
    <xf numFmtId="0" fontId="64" fillId="0" borderId="0" xfId="0" applyFont="1" applyAlignment="1">
      <alignment horizontal="center"/>
    </xf>
    <xf numFmtId="0" fontId="8" fillId="0" borderId="0" xfId="0" applyFont="1" applyAlignment="1">
      <alignment horizontal="center"/>
    </xf>
    <xf numFmtId="0" fontId="96" fillId="0" borderId="0" xfId="0" applyFont="1" applyAlignment="1">
      <alignment horizontal="center" wrapText="1"/>
    </xf>
    <xf numFmtId="0" fontId="0" fillId="0" borderId="0" xfId="0" applyAlignment="1">
      <alignment horizontal="center"/>
    </xf>
    <xf numFmtId="0" fontId="20" fillId="0" borderId="0" xfId="0" applyFont="1" applyAlignment="1">
      <alignment horizontal="left" vertical="center"/>
    </xf>
    <xf numFmtId="0" fontId="84" fillId="0" borderId="175" xfId="0" applyFont="1" applyBorder="1" applyAlignment="1">
      <alignment horizontal="center" vertical="center"/>
    </xf>
    <xf numFmtId="0" fontId="84" fillId="0" borderId="176" xfId="0" applyFont="1" applyBorder="1" applyAlignment="1">
      <alignment horizontal="center" vertical="center"/>
    </xf>
    <xf numFmtId="0" fontId="84" fillId="0" borderId="177" xfId="0" applyFont="1" applyBorder="1" applyAlignment="1">
      <alignment horizontal="center" vertical="center"/>
    </xf>
    <xf numFmtId="0" fontId="0" fillId="0" borderId="0" xfId="0" applyAlignment="1">
      <alignment horizontal="left"/>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0" fillId="0" borderId="112" xfId="0" applyBorder="1" applyAlignment="1">
      <alignment horizontal="center"/>
    </xf>
    <xf numFmtId="0" fontId="45" fillId="0" borderId="0" xfId="0" applyFont="1" applyAlignment="1">
      <alignment horizontal="center"/>
    </xf>
    <xf numFmtId="0" fontId="0" fillId="0" borderId="106" xfId="0" applyBorder="1" applyAlignment="1">
      <alignment horizontal="center"/>
    </xf>
    <xf numFmtId="0" fontId="0" fillId="0" borderId="107" xfId="0" applyBorder="1" applyAlignment="1">
      <alignment horizontal="center"/>
    </xf>
    <xf numFmtId="0" fontId="0" fillId="0" borderId="108" xfId="0" applyBorder="1" applyAlignment="1">
      <alignment horizontal="center"/>
    </xf>
    <xf numFmtId="0" fontId="0" fillId="0" borderId="50" xfId="0" applyBorder="1" applyAlignment="1" applyProtection="1">
      <alignment horizontal="left"/>
    </xf>
    <xf numFmtId="0" fontId="0" fillId="0" borderId="34" xfId="0" applyBorder="1" applyAlignment="1" applyProtection="1">
      <alignment horizontal="left"/>
    </xf>
    <xf numFmtId="0" fontId="0" fillId="0" borderId="50" xfId="0" quotePrefix="1" applyBorder="1" applyAlignment="1" applyProtection="1">
      <alignment horizontal="left"/>
    </xf>
    <xf numFmtId="0" fontId="0" fillId="0" borderId="34" xfId="0" quotePrefix="1" applyBorder="1" applyAlignment="1" applyProtection="1">
      <alignment horizontal="left"/>
    </xf>
    <xf numFmtId="0" fontId="0" fillId="0" borderId="41" xfId="0" applyBorder="1" applyAlignment="1" applyProtection="1">
      <alignment horizontal="center" vertical="center" wrapText="1"/>
    </xf>
    <xf numFmtId="0" fontId="0" fillId="0" borderId="47" xfId="0" applyBorder="1" applyAlignment="1" applyProtection="1">
      <alignment horizontal="center" vertical="center" wrapText="1"/>
    </xf>
    <xf numFmtId="0" fontId="0" fillId="0" borderId="32" xfId="0" applyBorder="1" applyAlignment="1" applyProtection="1">
      <alignment horizontal="center" vertical="center" wrapText="1"/>
    </xf>
    <xf numFmtId="0" fontId="0" fillId="0" borderId="0" xfId="0" applyBorder="1" applyAlignment="1" applyProtection="1">
      <alignment horizontal="center" vertical="center" wrapText="1"/>
    </xf>
    <xf numFmtId="0" fontId="33" fillId="3" borderId="41" xfId="0" applyFont="1" applyFill="1" applyBorder="1" applyAlignment="1" applyProtection="1">
      <alignment horizontal="center" vertical="center"/>
    </xf>
    <xf numFmtId="0" fontId="33" fillId="3" borderId="47" xfId="0" applyFont="1" applyFill="1" applyBorder="1" applyAlignment="1" applyProtection="1">
      <alignment horizontal="center" vertical="center"/>
    </xf>
    <xf numFmtId="0" fontId="33" fillId="3" borderId="62" xfId="0" applyFont="1" applyFill="1" applyBorder="1" applyAlignment="1" applyProtection="1">
      <alignment horizontal="center" vertical="center"/>
    </xf>
    <xf numFmtId="0" fontId="25" fillId="2" borderId="41" xfId="0" applyFont="1" applyFill="1" applyBorder="1" applyAlignment="1" applyProtection="1">
      <alignment horizontal="center" vertical="center"/>
    </xf>
    <xf numFmtId="0" fontId="25" fillId="2" borderId="160" xfId="0" applyFont="1" applyFill="1" applyBorder="1" applyAlignment="1" applyProtection="1">
      <alignment horizontal="center" vertical="center"/>
    </xf>
    <xf numFmtId="0" fontId="10" fillId="0" borderId="91" xfId="0" applyFont="1" applyBorder="1" applyAlignment="1" applyProtection="1">
      <alignment horizontal="center" vertical="center" wrapText="1"/>
    </xf>
    <xf numFmtId="0" fontId="10" fillId="0" borderId="93" xfId="0" applyFont="1" applyBorder="1" applyAlignment="1" applyProtection="1">
      <alignment horizontal="center" vertical="center" wrapText="1"/>
    </xf>
    <xf numFmtId="0" fontId="31" fillId="0" borderId="92" xfId="0" quotePrefix="1" applyFont="1" applyBorder="1" applyAlignment="1" applyProtection="1">
      <alignment horizontal="center" vertical="center" wrapText="1"/>
    </xf>
    <xf numFmtId="0" fontId="31" fillId="0" borderId="24" xfId="0" quotePrefix="1" applyFont="1" applyBorder="1" applyAlignment="1" applyProtection="1">
      <alignment horizontal="center" vertical="center" wrapText="1"/>
    </xf>
    <xf numFmtId="0" fontId="0" fillId="0" borderId="91" xfId="0" applyBorder="1" applyAlignment="1" applyProtection="1">
      <alignment horizontal="left"/>
    </xf>
    <xf numFmtId="0" fontId="0" fillId="0" borderId="58" xfId="0" applyBorder="1" applyAlignment="1" applyProtection="1">
      <alignment horizontal="left"/>
    </xf>
    <xf numFmtId="0" fontId="0" fillId="0" borderId="59" xfId="0" applyBorder="1" applyAlignment="1" applyProtection="1">
      <alignment horizontal="left"/>
    </xf>
    <xf numFmtId="0" fontId="0" fillId="0" borderId="166" xfId="0" applyBorder="1" applyAlignment="1" applyProtection="1">
      <alignment horizontal="left"/>
    </xf>
    <xf numFmtId="0" fontId="0" fillId="0" borderId="36" xfId="0" applyBorder="1" applyAlignment="1" applyProtection="1">
      <alignment horizontal="left"/>
    </xf>
    <xf numFmtId="0" fontId="0" fillId="0" borderId="114" xfId="0" applyBorder="1" applyAlignment="1" applyProtection="1">
      <alignment horizontal="left"/>
    </xf>
    <xf numFmtId="0" fontId="30" fillId="4" borderId="238" xfId="2" applyFont="1" applyBorder="1" applyAlignment="1" applyProtection="1">
      <alignment horizontal="center" wrapText="1"/>
    </xf>
    <xf numFmtId="0" fontId="30" fillId="4" borderId="16" xfId="2" applyFont="1" applyBorder="1" applyAlignment="1" applyProtection="1">
      <alignment horizontal="center" wrapText="1"/>
    </xf>
    <xf numFmtId="0" fontId="0" fillId="0" borderId="42" xfId="0" applyBorder="1" applyAlignment="1" applyProtection="1">
      <alignment horizontal="center" vertical="center" wrapText="1"/>
    </xf>
    <xf numFmtId="0" fontId="0" fillId="0" borderId="33" xfId="0" applyBorder="1" applyAlignment="1" applyProtection="1">
      <alignment horizontal="center" vertical="center" wrapText="1"/>
    </xf>
    <xf numFmtId="0" fontId="0" fillId="0" borderId="39" xfId="0" quotePrefix="1" applyBorder="1" applyAlignment="1" applyProtection="1">
      <alignment horizontal="left"/>
    </xf>
    <xf numFmtId="0" fontId="18" fillId="3" borderId="55" xfId="0" applyFont="1" applyFill="1" applyBorder="1" applyAlignment="1" applyProtection="1">
      <alignment horizontal="center" vertical="center"/>
    </xf>
    <xf numFmtId="0" fontId="18" fillId="3" borderId="47" xfId="0" applyFont="1" applyFill="1" applyBorder="1" applyAlignment="1" applyProtection="1">
      <alignment horizontal="center" vertical="center"/>
    </xf>
    <xf numFmtId="0" fontId="18" fillId="3" borderId="163" xfId="0" applyFont="1" applyFill="1" applyBorder="1" applyAlignment="1" applyProtection="1">
      <alignment horizontal="center" vertical="center"/>
    </xf>
    <xf numFmtId="0" fontId="0" fillId="0" borderId="30" xfId="0" quotePrefix="1" applyBorder="1" applyAlignment="1" applyProtection="1">
      <alignment horizontal="left"/>
    </xf>
    <xf numFmtId="0" fontId="18" fillId="3" borderId="62" xfId="0" applyFont="1" applyFill="1" applyBorder="1" applyAlignment="1" applyProtection="1">
      <alignment horizontal="center" vertical="center"/>
    </xf>
    <xf numFmtId="0" fontId="18" fillId="3" borderId="160" xfId="0" applyFont="1" applyFill="1" applyBorder="1" applyAlignment="1" applyProtection="1">
      <alignment horizontal="center" vertical="center"/>
    </xf>
    <xf numFmtId="0" fontId="25" fillId="2" borderId="91" xfId="0" applyFont="1" applyFill="1" applyBorder="1" applyAlignment="1" applyProtection="1">
      <alignment horizontal="center" vertical="center"/>
    </xf>
    <xf numFmtId="0" fontId="25" fillId="2" borderId="58" xfId="0" applyFont="1" applyFill="1" applyBorder="1" applyAlignment="1" applyProtection="1">
      <alignment horizontal="center" vertical="center"/>
    </xf>
    <xf numFmtId="0" fontId="10" fillId="0" borderId="50" xfId="0" applyFont="1" applyBorder="1" applyAlignment="1" applyProtection="1">
      <alignment horizontal="center" vertical="center" wrapText="1"/>
    </xf>
    <xf numFmtId="0" fontId="10" fillId="0" borderId="81" xfId="0" applyFont="1" applyBorder="1" applyAlignment="1" applyProtection="1">
      <alignment horizontal="center" vertical="center" wrapText="1"/>
    </xf>
    <xf numFmtId="0" fontId="29" fillId="0" borderId="92" xfId="0" quotePrefix="1" applyFont="1" applyBorder="1" applyAlignment="1" applyProtection="1">
      <alignment horizontal="center" vertical="center" wrapText="1"/>
    </xf>
    <xf numFmtId="0" fontId="29" fillId="0" borderId="165" xfId="0" quotePrefix="1" applyFont="1" applyBorder="1" applyAlignment="1" applyProtection="1">
      <alignment horizontal="center" vertical="center" wrapText="1"/>
    </xf>
    <xf numFmtId="0" fontId="0" fillId="0" borderId="39" xfId="0" quotePrefix="1" applyBorder="1" applyAlignment="1" applyProtection="1">
      <alignment horizontal="left"/>
      <protection locked="0"/>
    </xf>
    <xf numFmtId="0" fontId="0" fillId="0" borderId="34" xfId="0" quotePrefix="1" applyBorder="1" applyAlignment="1" applyProtection="1">
      <alignment horizontal="left"/>
      <protection locked="0"/>
    </xf>
    <xf numFmtId="0" fontId="0" fillId="0" borderId="60" xfId="0" applyBorder="1" applyAlignment="1" applyProtection="1">
      <alignment horizontal="center"/>
      <protection locked="0"/>
    </xf>
    <xf numFmtId="0" fontId="0" fillId="0" borderId="61" xfId="0" applyBorder="1" applyAlignment="1" applyProtection="1">
      <alignment horizontal="center"/>
      <protection locked="0"/>
    </xf>
    <xf numFmtId="0" fontId="0" fillId="0" borderId="41" xfId="0" applyBorder="1" applyAlignment="1">
      <alignment horizontal="center" vertical="center" wrapText="1"/>
    </xf>
    <xf numFmtId="0" fontId="0" fillId="0" borderId="42" xfId="0"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39" xfId="0" applyBorder="1" applyAlignment="1" applyProtection="1">
      <alignment horizontal="left"/>
      <protection locked="0"/>
    </xf>
    <xf numFmtId="0" fontId="0" fillId="0" borderId="34" xfId="0" applyBorder="1" applyAlignment="1" applyProtection="1">
      <alignment horizontal="left"/>
      <protection locked="0"/>
    </xf>
    <xf numFmtId="0" fontId="0" fillId="0" borderId="57" xfId="0" applyBorder="1" applyAlignment="1" applyProtection="1">
      <alignment horizontal="center"/>
      <protection locked="0"/>
    </xf>
    <xf numFmtId="0" fontId="0" fillId="0" borderId="58"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39"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30" xfId="0" applyBorder="1" applyAlignment="1" applyProtection="1">
      <alignment horizontal="center"/>
      <protection locked="0"/>
    </xf>
    <xf numFmtId="0" fontId="27" fillId="2" borderId="91" xfId="0" applyFont="1" applyFill="1" applyBorder="1" applyAlignment="1">
      <alignment horizontal="center"/>
    </xf>
    <xf numFmtId="0" fontId="27" fillId="2" borderId="58" xfId="0" applyFont="1" applyFill="1" applyBorder="1" applyAlignment="1">
      <alignment horizontal="center"/>
    </xf>
    <xf numFmtId="0" fontId="26" fillId="0" borderId="50" xfId="0" applyFont="1" applyBorder="1" applyAlignment="1">
      <alignment horizontal="center" vertical="center" wrapText="1"/>
    </xf>
    <xf numFmtId="0" fontId="26" fillId="0" borderId="81"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wrapText="1"/>
    </xf>
    <xf numFmtId="0" fontId="25" fillId="2" borderId="91" xfId="0" applyFont="1" applyFill="1" applyBorder="1" applyAlignment="1">
      <alignment horizontal="center" vertical="center" wrapText="1"/>
    </xf>
    <xf numFmtId="0" fontId="25" fillId="2" borderId="101" xfId="0" applyFont="1" applyFill="1" applyBorder="1" applyAlignment="1">
      <alignment horizontal="center" vertical="center" wrapText="1"/>
    </xf>
    <xf numFmtId="0" fontId="10" fillId="0" borderId="103" xfId="0" applyFont="1" applyBorder="1" applyAlignment="1">
      <alignment horizontal="center" vertical="center" wrapText="1"/>
    </xf>
    <xf numFmtId="0" fontId="10" fillId="0" borderId="121" xfId="0" applyFont="1" applyBorder="1" applyAlignment="1">
      <alignment horizontal="center" vertical="center" wrapText="1"/>
    </xf>
    <xf numFmtId="0" fontId="31" fillId="0" borderId="32" xfId="0" quotePrefix="1" applyFont="1" applyBorder="1" applyAlignment="1">
      <alignment horizontal="center" vertical="center" wrapText="1"/>
    </xf>
    <xf numFmtId="0" fontId="31" fillId="0" borderId="33" xfId="0" quotePrefix="1" applyFont="1" applyBorder="1" applyAlignment="1">
      <alignment horizontal="center" vertical="center" wrapText="1"/>
    </xf>
    <xf numFmtId="0" fontId="22" fillId="0" borderId="50" xfId="0" quotePrefix="1" applyFont="1" applyBorder="1" applyAlignment="1" applyProtection="1">
      <alignment horizontal="left" vertical="center" wrapText="1"/>
      <protection locked="0"/>
    </xf>
    <xf numFmtId="0" fontId="22" fillId="0" borderId="34" xfId="0" applyFont="1" applyBorder="1" applyAlignment="1" applyProtection="1">
      <alignment horizontal="left" vertical="center" wrapText="1"/>
      <protection locked="0"/>
    </xf>
    <xf numFmtId="0" fontId="22" fillId="0" borderId="22" xfId="0" applyFont="1" applyBorder="1" applyAlignment="1" applyProtection="1">
      <alignment horizontal="left" vertical="center" wrapText="1"/>
      <protection locked="0"/>
    </xf>
    <xf numFmtId="0" fontId="22" fillId="0" borderId="50" xfId="0" applyFont="1" applyBorder="1" applyAlignment="1" applyProtection="1">
      <alignment horizontal="left" vertical="center" wrapText="1"/>
      <protection locked="0"/>
    </xf>
    <xf numFmtId="0" fontId="0" fillId="0" borderId="39" xfId="0" quotePrefix="1" applyBorder="1" applyAlignment="1">
      <alignment horizontal="left"/>
    </xf>
    <xf numFmtId="0" fontId="0" fillId="0" borderId="34" xfId="0" applyBorder="1" applyAlignment="1">
      <alignment horizontal="left"/>
    </xf>
    <xf numFmtId="0" fontId="0" fillId="0" borderId="22" xfId="0" applyBorder="1" applyAlignment="1">
      <alignment horizontal="left"/>
    </xf>
    <xf numFmtId="0" fontId="0" fillId="0" borderId="58" xfId="0" applyBorder="1" applyAlignment="1" applyProtection="1">
      <alignment horizontal="left"/>
      <protection locked="0"/>
    </xf>
    <xf numFmtId="0" fontId="0" fillId="0" borderId="59" xfId="0" applyBorder="1" applyAlignment="1" applyProtection="1">
      <alignment horizontal="left"/>
      <protection locked="0"/>
    </xf>
    <xf numFmtId="0" fontId="0" fillId="0" borderId="34" xfId="0" quotePrefix="1" applyBorder="1" applyAlignment="1" applyProtection="1">
      <alignment horizontal="left" vertical="center"/>
      <protection locked="0"/>
    </xf>
    <xf numFmtId="0" fontId="0" fillId="0" borderId="30" xfId="0" quotePrefix="1" applyBorder="1" applyAlignment="1" applyProtection="1">
      <alignment horizontal="left" vertical="center"/>
      <protection locked="0"/>
    </xf>
    <xf numFmtId="0" fontId="22" fillId="3" borderId="55" xfId="0" applyFont="1" applyFill="1" applyBorder="1" applyAlignment="1">
      <alignment horizontal="center" vertical="center"/>
    </xf>
    <xf numFmtId="0" fontId="22" fillId="3" borderId="47" xfId="0" applyFont="1" applyFill="1" applyBorder="1" applyAlignment="1">
      <alignment horizontal="center" vertical="center"/>
    </xf>
    <xf numFmtId="0" fontId="22" fillId="3" borderId="62" xfId="0" applyFont="1" applyFill="1" applyBorder="1" applyAlignment="1">
      <alignment horizontal="center" vertical="center"/>
    </xf>
    <xf numFmtId="0" fontId="22" fillId="3" borderId="42" xfId="0" applyFont="1" applyFill="1" applyBorder="1" applyAlignment="1">
      <alignment horizontal="center" vertical="center"/>
    </xf>
    <xf numFmtId="0" fontId="0" fillId="0" borderId="39" xfId="0" quotePrefix="1" applyBorder="1" applyAlignment="1" applyProtection="1">
      <alignment horizontal="left" vertical="center"/>
      <protection locked="0"/>
    </xf>
    <xf numFmtId="0" fontId="0" fillId="0" borderId="34" xfId="0" applyBorder="1" applyAlignment="1" applyProtection="1">
      <alignment horizontal="left" vertical="center"/>
      <protection locked="0"/>
    </xf>
    <xf numFmtId="0" fontId="0" fillId="0" borderId="22" xfId="0" applyBorder="1" applyAlignment="1" applyProtection="1">
      <alignment horizontal="left" vertical="center"/>
      <protection locked="0"/>
    </xf>
    <xf numFmtId="0" fontId="22" fillId="3" borderId="163" xfId="0" applyFont="1" applyFill="1" applyBorder="1" applyAlignment="1">
      <alignment horizontal="center" vertical="center"/>
    </xf>
    <xf numFmtId="0" fontId="22" fillId="0" borderId="50" xfId="0" applyFont="1" applyBorder="1" applyAlignment="1" applyProtection="1">
      <alignment horizontal="left" vertical="center" wrapText="1"/>
    </xf>
    <xf numFmtId="0" fontId="22" fillId="0" borderId="34" xfId="0" applyFont="1" applyBorder="1" applyAlignment="1" applyProtection="1">
      <alignment horizontal="left" vertical="center" wrapText="1"/>
    </xf>
    <xf numFmtId="0" fontId="0" fillId="0" borderId="57" xfId="0" applyBorder="1" applyAlignment="1" applyProtection="1">
      <alignment horizontal="left"/>
    </xf>
    <xf numFmtId="0" fontId="0" fillId="0" borderId="39" xfId="0" quotePrefix="1" applyBorder="1" applyAlignment="1" applyProtection="1">
      <alignment horizontal="left" vertical="center"/>
    </xf>
    <xf numFmtId="0" fontId="0" fillId="0" borderId="34" xfId="0" applyBorder="1" applyAlignment="1" applyProtection="1">
      <alignment horizontal="left" vertical="center"/>
    </xf>
    <xf numFmtId="0" fontId="22" fillId="0" borderId="50" xfId="0" quotePrefix="1" applyFont="1" applyBorder="1" applyAlignment="1" applyProtection="1">
      <alignment horizontal="left" vertical="center" wrapText="1"/>
    </xf>
    <xf numFmtId="0" fontId="25" fillId="2" borderId="91" xfId="0" applyFont="1" applyFill="1" applyBorder="1" applyAlignment="1" applyProtection="1">
      <alignment horizontal="center" vertical="center" wrapText="1"/>
    </xf>
    <xf numFmtId="0" fontId="25" fillId="2" borderId="101" xfId="0" applyFont="1" applyFill="1" applyBorder="1" applyAlignment="1" applyProtection="1">
      <alignment horizontal="center" vertical="center" wrapText="1"/>
    </xf>
    <xf numFmtId="0" fontId="31" fillId="0" borderId="165" xfId="0" quotePrefix="1" applyFont="1" applyBorder="1" applyAlignment="1" applyProtection="1">
      <alignment horizontal="center" vertical="center" wrapText="1"/>
    </xf>
    <xf numFmtId="0" fontId="6" fillId="0" borderId="0" xfId="0" applyFont="1" applyBorder="1" applyAlignment="1">
      <alignment horizontal="center" vertical="center"/>
    </xf>
    <xf numFmtId="0" fontId="0" fillId="0" borderId="0" xfId="0" applyBorder="1" applyAlignment="1">
      <alignment horizontal="center"/>
    </xf>
    <xf numFmtId="0" fontId="13" fillId="0" borderId="0" xfId="0" applyFont="1" applyAlignment="1">
      <alignment horizontal="left" vertical="center"/>
    </xf>
    <xf numFmtId="0" fontId="98" fillId="0" borderId="193" xfId="0" applyFont="1" applyBorder="1" applyAlignment="1">
      <alignment horizontal="center" vertical="center"/>
    </xf>
    <xf numFmtId="0" fontId="98" fillId="0" borderId="194" xfId="0" applyFont="1" applyBorder="1" applyAlignment="1">
      <alignment horizontal="center" vertical="center"/>
    </xf>
    <xf numFmtId="0" fontId="98" fillId="0" borderId="195" xfId="0" applyFont="1" applyBorder="1" applyAlignment="1">
      <alignment horizontal="center" vertical="center"/>
    </xf>
    <xf numFmtId="0" fontId="97" fillId="0" borderId="277" xfId="0" applyFont="1" applyBorder="1" applyAlignment="1">
      <alignment horizontal="center" vertical="center"/>
    </xf>
    <xf numFmtId="0" fontId="97" fillId="0" borderId="0" xfId="0" applyFont="1" applyBorder="1" applyAlignment="1">
      <alignment horizontal="center" vertical="center"/>
    </xf>
    <xf numFmtId="0" fontId="97" fillId="0" borderId="278" xfId="0" applyFont="1" applyBorder="1" applyAlignment="1">
      <alignment horizontal="center" vertical="center"/>
    </xf>
    <xf numFmtId="0" fontId="97" fillId="0" borderId="38" xfId="0" applyFont="1" applyBorder="1" applyAlignment="1">
      <alignment horizontal="center" vertical="center"/>
    </xf>
    <xf numFmtId="0" fontId="97" fillId="0" borderId="36" xfId="0" applyFont="1" applyBorder="1" applyAlignment="1">
      <alignment horizontal="center" vertical="center"/>
    </xf>
    <xf numFmtId="0" fontId="97" fillId="0" borderId="114" xfId="0" applyFont="1" applyBorder="1" applyAlignment="1">
      <alignment horizontal="center" vertical="center"/>
    </xf>
    <xf numFmtId="0" fontId="13" fillId="0" borderId="175" xfId="0" applyFont="1" applyBorder="1" applyAlignment="1">
      <alignment horizontal="center" vertical="center"/>
    </xf>
    <xf numFmtId="0" fontId="13" fillId="0" borderId="176" xfId="0" applyFont="1" applyBorder="1" applyAlignment="1">
      <alignment horizontal="center" vertical="center"/>
    </xf>
    <xf numFmtId="0" fontId="13" fillId="0" borderId="177" xfId="0" applyFont="1" applyBorder="1" applyAlignment="1">
      <alignment horizontal="center" vertical="center"/>
    </xf>
    <xf numFmtId="0" fontId="98" fillId="0" borderId="190" xfId="0" applyFont="1" applyBorder="1" applyAlignment="1">
      <alignment horizontal="center" vertical="center"/>
    </xf>
    <xf numFmtId="0" fontId="98" fillId="0" borderId="191" xfId="0" applyFont="1" applyBorder="1" applyAlignment="1">
      <alignment horizontal="center" vertical="center"/>
    </xf>
    <xf numFmtId="0" fontId="98" fillId="0" borderId="192" xfId="0" applyFont="1" applyBorder="1" applyAlignment="1">
      <alignment horizontal="center" vertical="center"/>
    </xf>
    <xf numFmtId="0" fontId="97" fillId="0" borderId="190" xfId="0" applyFont="1" applyBorder="1" applyAlignment="1">
      <alignment horizontal="center" vertical="center"/>
    </xf>
    <xf numFmtId="0" fontId="97" fillId="0" borderId="191" xfId="0" applyFont="1" applyBorder="1" applyAlignment="1">
      <alignment horizontal="center" vertical="center"/>
    </xf>
    <xf numFmtId="0" fontId="97" fillId="0" borderId="192" xfId="0" applyFont="1" applyBorder="1" applyAlignment="1">
      <alignment horizontal="center" vertical="center"/>
    </xf>
    <xf numFmtId="0" fontId="4" fillId="0" borderId="32" xfId="0" applyFont="1" applyBorder="1" applyAlignment="1" applyProtection="1">
      <alignment horizontal="center"/>
    </xf>
    <xf numFmtId="0" fontId="4" fillId="0" borderId="4" xfId="0" applyFont="1" applyBorder="1" applyAlignment="1" applyProtection="1">
      <alignment horizontal="center"/>
    </xf>
    <xf numFmtId="0" fontId="0" fillId="0" borderId="101" xfId="0" applyBorder="1" applyAlignment="1" applyProtection="1">
      <alignment horizontal="left"/>
    </xf>
    <xf numFmtId="0" fontId="0" fillId="0" borderId="103" xfId="0" applyBorder="1" applyAlignment="1" applyProtection="1">
      <alignment horizontal="left" vertical="center"/>
    </xf>
    <xf numFmtId="0" fontId="0" fillId="0" borderId="26" xfId="0" applyBorder="1" applyAlignment="1" applyProtection="1">
      <alignment horizontal="left" vertical="center"/>
    </xf>
    <xf numFmtId="0" fontId="0" fillId="0" borderId="121" xfId="0" applyBorder="1" applyAlignment="1" applyProtection="1">
      <alignment horizontal="left" vertical="center"/>
    </xf>
    <xf numFmtId="0" fontId="0" fillId="0" borderId="14" xfId="0" applyBorder="1" applyAlignment="1" applyProtection="1">
      <alignment horizontal="left" vertical="center"/>
    </xf>
    <xf numFmtId="0" fontId="0" fillId="0" borderId="0" xfId="0" applyBorder="1" applyAlignment="1" applyProtection="1">
      <alignment horizontal="left" vertical="center"/>
    </xf>
    <xf numFmtId="0" fontId="0" fillId="0" borderId="104" xfId="0" applyBorder="1" applyAlignment="1" applyProtection="1">
      <alignment horizontal="left" vertical="center"/>
    </xf>
    <xf numFmtId="0" fontId="0" fillId="0" borderId="36" xfId="0" applyBorder="1" applyAlignment="1" applyProtection="1">
      <alignment horizontal="left" vertical="center"/>
    </xf>
    <xf numFmtId="0" fontId="0" fillId="0" borderId="167" xfId="0" applyBorder="1" applyAlignment="1" applyProtection="1">
      <alignment horizontal="left" vertical="center"/>
    </xf>
    <xf numFmtId="0" fontId="0" fillId="0" borderId="50" xfId="0" quotePrefix="1" applyBorder="1" applyAlignment="1" applyProtection="1">
      <alignment horizontal="left" vertical="center"/>
    </xf>
    <xf numFmtId="0" fontId="0" fillId="0" borderId="34" xfId="0" quotePrefix="1" applyBorder="1" applyAlignment="1" applyProtection="1">
      <alignment horizontal="left" vertical="center"/>
    </xf>
    <xf numFmtId="0" fontId="0" fillId="0" borderId="81" xfId="0" quotePrefix="1" applyBorder="1" applyAlignment="1" applyProtection="1">
      <alignment horizontal="left" vertical="center"/>
    </xf>
    <xf numFmtId="44" fontId="55" fillId="6" borderId="92" xfId="3" applyNumberFormat="1" applyFont="1" applyFill="1" applyBorder="1" applyAlignment="1" applyProtection="1">
      <alignment horizontal="center" vertical="center"/>
    </xf>
    <xf numFmtId="44" fontId="13" fillId="6" borderId="61" xfId="3" applyNumberFormat="1" applyFont="1" applyFill="1" applyBorder="1" applyAlignment="1" applyProtection="1">
      <alignment horizontal="center" vertical="center"/>
    </xf>
    <xf numFmtId="44" fontId="13" fillId="6" borderId="165" xfId="3" applyNumberFormat="1" applyFont="1" applyFill="1" applyBorder="1" applyAlignment="1" applyProtection="1">
      <alignment horizontal="center" vertical="center"/>
    </xf>
    <xf numFmtId="0" fontId="0" fillId="0" borderId="50" xfId="0" quotePrefix="1" applyFont="1" applyBorder="1" applyAlignment="1" applyProtection="1">
      <alignment horizontal="left" vertical="center"/>
    </xf>
    <xf numFmtId="0" fontId="0" fillId="0" borderId="34" xfId="0" quotePrefix="1" applyFont="1" applyBorder="1" applyAlignment="1" applyProtection="1">
      <alignment horizontal="left" vertical="center"/>
    </xf>
    <xf numFmtId="0" fontId="0" fillId="0" borderId="81" xfId="0" quotePrefix="1" applyFont="1" applyBorder="1" applyAlignment="1" applyProtection="1">
      <alignment horizontal="left" vertical="center"/>
    </xf>
    <xf numFmtId="0" fontId="33" fillId="3" borderId="163" xfId="0" applyFont="1" applyFill="1" applyBorder="1" applyAlignment="1" applyProtection="1">
      <alignment horizontal="center" vertical="center"/>
    </xf>
    <xf numFmtId="0" fontId="18" fillId="0" borderId="0" xfId="0" applyFont="1" applyAlignment="1">
      <alignment horizontal="center" vertical="center"/>
    </xf>
    <xf numFmtId="0" fontId="33" fillId="3" borderId="62" xfId="0" applyFont="1" applyFill="1" applyBorder="1" applyAlignment="1">
      <alignment horizontal="center" vertical="center"/>
    </xf>
    <xf numFmtId="0" fontId="33" fillId="3" borderId="47" xfId="0" applyFont="1" applyFill="1" applyBorder="1" applyAlignment="1">
      <alignment horizontal="center" vertical="center"/>
    </xf>
    <xf numFmtId="0" fontId="33" fillId="3" borderId="160" xfId="0" applyFont="1" applyFill="1" applyBorder="1" applyAlignment="1">
      <alignment horizontal="center" vertical="center"/>
    </xf>
    <xf numFmtId="0" fontId="0" fillId="0" borderId="50" xfId="0" applyBorder="1" applyAlignment="1" applyProtection="1">
      <alignment horizontal="left" vertical="center"/>
      <protection locked="0"/>
    </xf>
    <xf numFmtId="0" fontId="25" fillId="2" borderId="41" xfId="0" applyFont="1" applyFill="1" applyBorder="1" applyAlignment="1">
      <alignment horizontal="center" vertical="center"/>
    </xf>
    <xf numFmtId="0" fontId="25" fillId="2" borderId="160" xfId="0" applyFont="1" applyFill="1" applyBorder="1" applyAlignment="1">
      <alignment horizontal="center" vertical="center"/>
    </xf>
    <xf numFmtId="0" fontId="33" fillId="3" borderId="41" xfId="0" applyFont="1" applyFill="1" applyBorder="1" applyAlignment="1">
      <alignment horizontal="center" vertical="center"/>
    </xf>
    <xf numFmtId="0" fontId="56" fillId="0" borderId="91" xfId="0" applyFont="1" applyBorder="1" applyAlignment="1">
      <alignment horizontal="center" vertical="center" wrapText="1"/>
    </xf>
    <xf numFmtId="0" fontId="56" fillId="0" borderId="93" xfId="0" applyFont="1" applyBorder="1" applyAlignment="1">
      <alignment horizontal="center" vertical="center" wrapText="1"/>
    </xf>
    <xf numFmtId="0" fontId="31" fillId="0" borderId="92" xfId="0" quotePrefix="1" applyFont="1" applyBorder="1" applyAlignment="1">
      <alignment horizontal="center" vertical="center" wrapText="1"/>
    </xf>
    <xf numFmtId="0" fontId="31" fillId="0" borderId="24" xfId="0" quotePrefix="1" applyFont="1" applyBorder="1" applyAlignment="1">
      <alignment horizontal="center" vertical="center" wrapText="1"/>
    </xf>
    <xf numFmtId="0" fontId="0" fillId="0" borderId="47" xfId="0" applyBorder="1" applyAlignment="1">
      <alignment horizontal="center" vertical="center" wrapText="1"/>
    </xf>
    <xf numFmtId="0" fontId="0" fillId="0" borderId="14" xfId="0" quotePrefix="1" applyBorder="1" applyAlignment="1">
      <alignment horizontal="left" vertical="center"/>
    </xf>
    <xf numFmtId="0" fontId="0" fillId="0" borderId="0" xfId="0" quotePrefix="1" applyBorder="1" applyAlignment="1">
      <alignment horizontal="left" vertical="center"/>
    </xf>
    <xf numFmtId="44" fontId="81" fillId="6" borderId="91" xfId="3" applyNumberFormat="1" applyFont="1" applyFill="1" applyBorder="1" applyAlignment="1">
      <alignment horizontal="center" vertical="center"/>
    </xf>
    <xf numFmtId="44" fontId="82" fillId="6" borderId="58" xfId="3" applyNumberFormat="1" applyFont="1" applyFill="1" applyBorder="1" applyAlignment="1">
      <alignment horizontal="center" vertical="center"/>
    </xf>
    <xf numFmtId="44" fontId="82" fillId="6" borderId="93" xfId="3" applyNumberFormat="1" applyFont="1" applyFill="1" applyBorder="1" applyAlignment="1">
      <alignment horizontal="center" vertical="center"/>
    </xf>
    <xf numFmtId="0" fontId="35" fillId="0" borderId="166" xfId="0" applyFont="1" applyBorder="1" applyAlignment="1">
      <alignment horizontal="center" vertical="center"/>
    </xf>
    <xf numFmtId="0" fontId="35" fillId="0" borderId="36" xfId="0" applyFont="1" applyBorder="1" applyAlignment="1">
      <alignment horizontal="center" vertical="center"/>
    </xf>
    <xf numFmtId="0" fontId="35" fillId="0" borderId="114" xfId="0" applyFont="1" applyBorder="1" applyAlignment="1">
      <alignment horizontal="center" vertical="center"/>
    </xf>
    <xf numFmtId="0" fontId="35" fillId="0" borderId="103" xfId="0" applyFont="1" applyBorder="1" applyAlignment="1">
      <alignment horizontal="center" vertical="center"/>
    </xf>
    <xf numFmtId="0" fontId="35" fillId="0" borderId="26" xfId="0" applyFont="1" applyBorder="1" applyAlignment="1">
      <alignment horizontal="center" vertical="center"/>
    </xf>
    <xf numFmtId="0" fontId="35" fillId="0" borderId="115" xfId="0" applyFont="1" applyBorder="1" applyAlignment="1">
      <alignment horizontal="center" vertical="center"/>
    </xf>
    <xf numFmtId="0" fontId="0" fillId="0" borderId="0" xfId="0" applyBorder="1" applyAlignment="1">
      <alignment horizontal="center" vertical="center" wrapText="1"/>
    </xf>
    <xf numFmtId="0" fontId="0" fillId="0" borderId="14"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6" xfId="0" quotePrefix="1" applyBorder="1" applyAlignment="1" applyProtection="1">
      <alignment horizontal="left" vertical="center"/>
      <protection locked="0"/>
    </xf>
    <xf numFmtId="0" fontId="0" fillId="0" borderId="36" xfId="0" applyBorder="1" applyAlignment="1" applyProtection="1">
      <alignment horizontal="left" vertical="center"/>
      <protection locked="0"/>
    </xf>
    <xf numFmtId="0" fontId="6" fillId="0" borderId="190" xfId="0" applyFont="1" applyBorder="1" applyAlignment="1">
      <alignment horizontal="center" vertical="center"/>
    </xf>
    <xf numFmtId="0" fontId="6" fillId="0" borderId="191" xfId="0" applyFont="1" applyBorder="1" applyAlignment="1">
      <alignment horizontal="center" vertical="center"/>
    </xf>
    <xf numFmtId="0" fontId="6" fillId="0" borderId="192" xfId="0" applyFont="1" applyBorder="1" applyAlignment="1">
      <alignment horizontal="center" vertical="center"/>
    </xf>
    <xf numFmtId="0" fontId="54" fillId="0" borderId="193" xfId="0" applyFont="1" applyBorder="1" applyAlignment="1">
      <alignment horizontal="center" vertical="center"/>
    </xf>
    <xf numFmtId="0" fontId="54" fillId="0" borderId="194" xfId="0" applyFont="1" applyBorder="1" applyAlignment="1">
      <alignment horizontal="center" vertical="center"/>
    </xf>
    <xf numFmtId="0" fontId="54" fillId="0" borderId="195" xfId="0" applyFont="1" applyBorder="1" applyAlignment="1">
      <alignment horizontal="center" vertical="center"/>
    </xf>
    <xf numFmtId="0" fontId="18" fillId="0" borderId="224" xfId="0" applyFont="1" applyBorder="1" applyAlignment="1">
      <alignment horizontal="center" vertical="center"/>
    </xf>
    <xf numFmtId="0" fontId="18" fillId="0" borderId="225" xfId="0" applyFont="1" applyBorder="1" applyAlignment="1">
      <alignment horizontal="center" vertical="center"/>
    </xf>
    <xf numFmtId="0" fontId="18" fillId="0" borderId="226" xfId="0" applyFont="1" applyBorder="1" applyAlignment="1">
      <alignment horizontal="center" vertical="center"/>
    </xf>
    <xf numFmtId="0" fontId="18" fillId="0" borderId="227" xfId="0" applyFont="1" applyBorder="1" applyAlignment="1">
      <alignment horizontal="center" vertical="center"/>
    </xf>
    <xf numFmtId="0" fontId="18" fillId="0" borderId="228" xfId="0" applyFont="1" applyBorder="1" applyAlignment="1">
      <alignment horizontal="center" vertical="center"/>
    </xf>
    <xf numFmtId="0" fontId="18" fillId="0" borderId="229" xfId="0" applyFont="1" applyBorder="1" applyAlignment="1">
      <alignment horizontal="center" vertical="center"/>
    </xf>
    <xf numFmtId="0" fontId="13" fillId="0" borderId="0" xfId="0" applyFont="1" applyAlignment="1">
      <alignment horizontal="center" vertical="center"/>
    </xf>
    <xf numFmtId="0" fontId="13" fillId="0" borderId="137" xfId="0" applyFont="1" applyBorder="1" applyAlignment="1">
      <alignment horizontal="center" vertical="center"/>
    </xf>
    <xf numFmtId="0" fontId="13" fillId="0" borderId="138" xfId="0" applyFont="1" applyBorder="1" applyAlignment="1">
      <alignment horizontal="center" vertical="center"/>
    </xf>
    <xf numFmtId="0" fontId="25" fillId="2" borderId="42" xfId="0" applyFont="1" applyFill="1" applyBorder="1" applyAlignment="1">
      <alignment horizontal="center" vertical="center"/>
    </xf>
    <xf numFmtId="0" fontId="7" fillId="2" borderId="32" xfId="0" applyFont="1" applyFill="1" applyBorder="1" applyAlignment="1">
      <alignment horizontal="center" vertical="center"/>
    </xf>
    <xf numFmtId="0" fontId="7" fillId="2" borderId="33" xfId="0" applyFont="1" applyFill="1" applyBorder="1" applyAlignment="1">
      <alignment horizontal="center" vertical="center"/>
    </xf>
    <xf numFmtId="0" fontId="3" fillId="0" borderId="91" xfId="0" applyFont="1" applyBorder="1" applyAlignment="1">
      <alignment horizontal="center" vertical="center"/>
    </xf>
    <xf numFmtId="0" fontId="3" fillId="0" borderId="101" xfId="0" applyFont="1" applyBorder="1" applyAlignment="1">
      <alignment horizontal="center" vertical="center"/>
    </xf>
    <xf numFmtId="0" fontId="13" fillId="0" borderId="102" xfId="0" applyFont="1" applyBorder="1" applyAlignment="1">
      <alignment horizontal="left"/>
    </xf>
    <xf numFmtId="0" fontId="13" fillId="0" borderId="36" xfId="0" applyFont="1" applyBorder="1" applyAlignment="1">
      <alignment horizontal="left"/>
    </xf>
    <xf numFmtId="0" fontId="0" fillId="0" borderId="74" xfId="0" applyBorder="1" applyAlignment="1">
      <alignment horizontal="center" vertical="center"/>
    </xf>
    <xf numFmtId="0" fontId="0" fillId="0" borderId="118" xfId="0" applyBorder="1" applyAlignment="1">
      <alignment horizontal="center" vertical="center"/>
    </xf>
    <xf numFmtId="0" fontId="32" fillId="0" borderId="78" xfId="0" applyFont="1" applyBorder="1" applyAlignment="1">
      <alignment horizontal="center" vertical="center"/>
    </xf>
    <xf numFmtId="0" fontId="32" fillId="0" borderId="79" xfId="0" applyFont="1" applyBorder="1" applyAlignment="1">
      <alignment horizontal="center" vertical="center"/>
    </xf>
    <xf numFmtId="0" fontId="52" fillId="3" borderId="83" xfId="0" applyFont="1" applyFill="1" applyBorder="1" applyAlignment="1">
      <alignment horizontal="center" vertical="center"/>
    </xf>
    <xf numFmtId="0" fontId="52" fillId="3" borderId="62" xfId="0" applyFont="1" applyFill="1" applyBorder="1" applyAlignment="1">
      <alignment horizontal="center" vertical="center"/>
    </xf>
    <xf numFmtId="0" fontId="52" fillId="3" borderId="82" xfId="0" applyFont="1" applyFill="1" applyBorder="1" applyAlignment="1">
      <alignment horizontal="center" vertical="center"/>
    </xf>
    <xf numFmtId="0" fontId="52" fillId="3" borderId="84" xfId="0" applyFont="1" applyFill="1" applyBorder="1" applyAlignment="1">
      <alignment horizontal="center" vertical="center"/>
    </xf>
    <xf numFmtId="0" fontId="13" fillId="0" borderId="12" xfId="0" applyFont="1" applyBorder="1" applyAlignment="1">
      <alignment horizontal="left"/>
    </xf>
    <xf numFmtId="0" fontId="13" fillId="0" borderId="0" xfId="0" applyFont="1" applyBorder="1" applyAlignment="1">
      <alignment horizontal="left"/>
    </xf>
    <xf numFmtId="0" fontId="13" fillId="0" borderId="16" xfId="0" applyFont="1" applyBorder="1" applyAlignment="1">
      <alignment horizontal="left"/>
    </xf>
    <xf numFmtId="0" fontId="39" fillId="0" borderId="102" xfId="0" quotePrefix="1" applyFont="1" applyBorder="1" applyAlignment="1">
      <alignment horizontal="left"/>
    </xf>
    <xf numFmtId="0" fontId="39" fillId="0" borderId="36" xfId="0" applyFont="1" applyBorder="1" applyAlignment="1">
      <alignment horizontal="left"/>
    </xf>
    <xf numFmtId="0" fontId="39" fillId="0" borderId="37" xfId="0" applyFont="1" applyBorder="1" applyAlignment="1">
      <alignment horizontal="left"/>
    </xf>
    <xf numFmtId="0" fontId="39" fillId="0" borderId="12" xfId="0" quotePrefix="1" applyFont="1" applyBorder="1" applyAlignment="1">
      <alignment horizontal="center"/>
    </xf>
    <xf numFmtId="0" fontId="39" fillId="0" borderId="0" xfId="0" applyFont="1" applyBorder="1" applyAlignment="1">
      <alignment horizontal="center"/>
    </xf>
    <xf numFmtId="0" fontId="39" fillId="0" borderId="16" xfId="0" applyFont="1" applyBorder="1" applyAlignment="1">
      <alignment horizontal="center"/>
    </xf>
    <xf numFmtId="0" fontId="39" fillId="0" borderId="102" xfId="0" applyFont="1" applyBorder="1" applyAlignment="1">
      <alignment horizontal="left"/>
    </xf>
    <xf numFmtId="0" fontId="0" fillId="0" borderId="14" xfId="0" applyBorder="1" applyAlignment="1">
      <alignment horizontal="center"/>
    </xf>
    <xf numFmtId="0" fontId="0" fillId="0" borderId="104" xfId="0" applyBorder="1" applyAlignment="1">
      <alignment horizontal="center"/>
    </xf>
    <xf numFmtId="0" fontId="0" fillId="0" borderId="166" xfId="0" applyBorder="1" applyAlignment="1">
      <alignment horizontal="center"/>
    </xf>
    <xf numFmtId="0" fontId="0" fillId="0" borderId="167" xfId="0" applyBorder="1" applyAlignment="1">
      <alignment horizontal="center"/>
    </xf>
    <xf numFmtId="0" fontId="18" fillId="0" borderId="21" xfId="0" applyFont="1" applyBorder="1" applyAlignment="1">
      <alignment horizontal="center"/>
    </xf>
    <xf numFmtId="0" fontId="18" fillId="0" borderId="34" xfId="0" applyFont="1" applyBorder="1" applyAlignment="1">
      <alignment horizontal="center"/>
    </xf>
    <xf numFmtId="0" fontId="18" fillId="0" borderId="30" xfId="0" applyFont="1" applyBorder="1" applyAlignment="1">
      <alignment horizontal="center"/>
    </xf>
    <xf numFmtId="0" fontId="19" fillId="0" borderId="21" xfId="0" applyFont="1" applyBorder="1" applyAlignment="1">
      <alignment horizontal="center"/>
    </xf>
    <xf numFmtId="0" fontId="19" fillId="0" borderId="30" xfId="0" applyFont="1" applyBorder="1" applyAlignment="1">
      <alignment horizontal="center"/>
    </xf>
    <xf numFmtId="0" fontId="13" fillId="0" borderId="224" xfId="0" applyFont="1" applyBorder="1" applyAlignment="1">
      <alignment horizontal="center" vertical="center"/>
    </xf>
    <xf numFmtId="0" fontId="13" fillId="0" borderId="225" xfId="0" applyFont="1" applyBorder="1" applyAlignment="1">
      <alignment horizontal="center" vertical="center"/>
    </xf>
    <xf numFmtId="0" fontId="13" fillId="0" borderId="226" xfId="0" applyFont="1" applyBorder="1" applyAlignment="1">
      <alignment horizontal="center" vertical="center"/>
    </xf>
    <xf numFmtId="0" fontId="13" fillId="0" borderId="227" xfId="0" applyFont="1" applyBorder="1" applyAlignment="1">
      <alignment horizontal="center" vertical="center"/>
    </xf>
    <xf numFmtId="0" fontId="13" fillId="0" borderId="228" xfId="0" applyFont="1" applyBorder="1" applyAlignment="1">
      <alignment horizontal="center" vertical="center"/>
    </xf>
    <xf numFmtId="0" fontId="13" fillId="0" borderId="229" xfId="0" applyFont="1" applyBorder="1" applyAlignment="1">
      <alignment horizontal="center" vertical="center"/>
    </xf>
    <xf numFmtId="0" fontId="49" fillId="0" borderId="143" xfId="0" applyFont="1" applyBorder="1" applyAlignment="1">
      <alignment horizontal="center" vertical="center"/>
    </xf>
    <xf numFmtId="0" fontId="49" fillId="0" borderId="144" xfId="0" applyFont="1" applyBorder="1" applyAlignment="1">
      <alignment horizontal="center" vertical="center"/>
    </xf>
    <xf numFmtId="0" fontId="49" fillId="0" borderId="145" xfId="0" applyFont="1" applyBorder="1" applyAlignment="1">
      <alignment horizontal="center" vertical="center"/>
    </xf>
    <xf numFmtId="0" fontId="49" fillId="0" borderId="146" xfId="0" applyFont="1" applyBorder="1" applyAlignment="1">
      <alignment horizontal="center" vertical="center"/>
    </xf>
    <xf numFmtId="0" fontId="49" fillId="0" borderId="147" xfId="0" applyFont="1" applyBorder="1" applyAlignment="1">
      <alignment horizontal="center" vertical="center"/>
    </xf>
    <xf numFmtId="0" fontId="49" fillId="0" borderId="148" xfId="0" applyFont="1" applyBorder="1" applyAlignment="1">
      <alignment horizontal="center" vertical="center"/>
    </xf>
    <xf numFmtId="0" fontId="0" fillId="3" borderId="1" xfId="0" applyFill="1" applyBorder="1" applyAlignment="1" applyProtection="1">
      <alignment horizontal="center"/>
    </xf>
    <xf numFmtId="0" fontId="0" fillId="3" borderId="2" xfId="0" applyFill="1" applyBorder="1" applyAlignment="1" applyProtection="1">
      <alignment horizontal="center"/>
    </xf>
    <xf numFmtId="0" fontId="0" fillId="3" borderId="3" xfId="0" applyFill="1" applyBorder="1" applyAlignment="1" applyProtection="1">
      <alignment horizontal="center"/>
    </xf>
    <xf numFmtId="0" fontId="92" fillId="6" borderId="252" xfId="0" applyFont="1" applyFill="1" applyBorder="1" applyAlignment="1" applyProtection="1">
      <alignment horizontal="center" vertical="center"/>
    </xf>
    <xf numFmtId="0" fontId="92" fillId="6" borderId="253" xfId="0" applyFont="1" applyFill="1" applyBorder="1" applyAlignment="1" applyProtection="1">
      <alignment horizontal="center" vertical="center"/>
    </xf>
    <xf numFmtId="0" fontId="92" fillId="6" borderId="254" xfId="0" applyFont="1" applyFill="1" applyBorder="1" applyAlignment="1" applyProtection="1">
      <alignment horizontal="center" vertical="center"/>
    </xf>
    <xf numFmtId="0" fontId="0" fillId="0" borderId="103" xfId="0" applyBorder="1" applyAlignment="1" applyProtection="1">
      <alignment horizontal="left"/>
    </xf>
    <xf numFmtId="0" fontId="0" fillId="0" borderId="121" xfId="0" applyBorder="1" applyAlignment="1" applyProtection="1">
      <alignment horizontal="left"/>
    </xf>
    <xf numFmtId="0" fontId="0" fillId="0" borderId="14" xfId="0" applyBorder="1" applyAlignment="1" applyProtection="1">
      <alignment horizontal="left"/>
    </xf>
    <xf numFmtId="0" fontId="0" fillId="0" borderId="104" xfId="0" applyBorder="1" applyAlignment="1" applyProtection="1">
      <alignment horizontal="left"/>
    </xf>
    <xf numFmtId="0" fontId="47" fillId="3" borderId="55" xfId="0" applyFont="1" applyFill="1" applyBorder="1" applyAlignment="1" applyProtection="1">
      <alignment horizontal="center" vertical="center"/>
    </xf>
    <xf numFmtId="0" fontId="47" fillId="3" borderId="47" xfId="0"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0" fontId="25" fillId="2" borderId="105" xfId="0" applyFont="1" applyFill="1" applyBorder="1" applyAlignment="1" applyProtection="1">
      <alignment horizontal="center" vertical="center"/>
    </xf>
    <xf numFmtId="0" fontId="46" fillId="0" borderId="14" xfId="0" applyFont="1" applyBorder="1" applyAlignment="1" applyProtection="1">
      <alignment horizontal="center" vertical="center"/>
    </xf>
    <xf numFmtId="0" fontId="46" fillId="0" borderId="104" xfId="0" applyFont="1" applyBorder="1" applyAlignment="1" applyProtection="1">
      <alignment horizontal="center" vertical="center"/>
    </xf>
    <xf numFmtId="0" fontId="63" fillId="0" borderId="50" xfId="0" applyFont="1" applyBorder="1" applyAlignment="1" applyProtection="1">
      <alignment horizontal="center" vertical="center"/>
    </xf>
    <xf numFmtId="0" fontId="63" fillId="0" borderId="81" xfId="0" applyFont="1" applyBorder="1" applyAlignment="1" applyProtection="1">
      <alignment horizontal="center" vertical="center"/>
    </xf>
    <xf numFmtId="0" fontId="43" fillId="0" borderId="50" xfId="0" applyFont="1" applyBorder="1" applyAlignment="1" applyProtection="1">
      <alignment horizontal="center" vertical="center"/>
    </xf>
    <xf numFmtId="0" fontId="43" fillId="0" borderId="81" xfId="0" applyFont="1" applyBorder="1" applyAlignment="1" applyProtection="1">
      <alignment horizontal="center" vertical="center"/>
    </xf>
    <xf numFmtId="0" fontId="13" fillId="0" borderId="258" xfId="0" applyFont="1" applyFill="1" applyBorder="1" applyAlignment="1" applyProtection="1">
      <alignment horizontal="center"/>
      <protection locked="0"/>
    </xf>
    <xf numFmtId="0" fontId="13" fillId="0" borderId="259" xfId="0" applyFont="1" applyFill="1" applyBorder="1" applyAlignment="1" applyProtection="1">
      <alignment horizontal="center"/>
      <protection locked="0"/>
    </xf>
    <xf numFmtId="0" fontId="93" fillId="6" borderId="262" xfId="0" applyFont="1" applyFill="1" applyBorder="1" applyAlignment="1" applyProtection="1">
      <alignment horizontal="center" vertical="center" wrapText="1"/>
    </xf>
    <xf numFmtId="0" fontId="93" fillId="6" borderId="263" xfId="0" applyFont="1" applyFill="1" applyBorder="1" applyAlignment="1" applyProtection="1">
      <alignment horizontal="center" vertical="center" wrapText="1"/>
    </xf>
    <xf numFmtId="0" fontId="93" fillId="6" borderId="264" xfId="0" applyFont="1" applyFill="1" applyBorder="1" applyAlignment="1" applyProtection="1">
      <alignment horizontal="center" vertical="center" wrapText="1"/>
    </xf>
    <xf numFmtId="0" fontId="13" fillId="0" borderId="38" xfId="0" quotePrefix="1" applyFont="1" applyBorder="1" applyAlignment="1" applyProtection="1">
      <alignment horizontal="left" vertical="center"/>
    </xf>
    <xf numFmtId="0" fontId="13" fillId="0" borderId="36" xfId="0" quotePrefix="1" applyFont="1" applyBorder="1" applyAlignment="1" applyProtection="1">
      <alignment horizontal="left" vertical="center"/>
    </xf>
    <xf numFmtId="0" fontId="13" fillId="0" borderId="37" xfId="0" quotePrefix="1" applyFont="1" applyBorder="1" applyAlignment="1" applyProtection="1">
      <alignment horizontal="left" vertical="center"/>
    </xf>
    <xf numFmtId="0" fontId="13" fillId="0" borderId="271" xfId="0" applyFont="1" applyFill="1" applyBorder="1" applyAlignment="1" applyProtection="1">
      <alignment horizontal="center"/>
      <protection locked="0"/>
    </xf>
    <xf numFmtId="0" fontId="13" fillId="0" borderId="272" xfId="0" applyFont="1" applyFill="1" applyBorder="1" applyAlignment="1" applyProtection="1">
      <alignment horizontal="center"/>
      <protection locked="0"/>
    </xf>
    <xf numFmtId="0" fontId="13" fillId="0" borderId="38" xfId="0" applyFont="1" applyBorder="1" applyAlignment="1">
      <alignment horizontal="left" vertical="center"/>
    </xf>
    <xf numFmtId="0" fontId="13" fillId="0" borderId="36" xfId="0" applyFont="1" applyBorder="1" applyAlignment="1">
      <alignment horizontal="left" vertical="center"/>
    </xf>
    <xf numFmtId="0" fontId="13" fillId="0" borderId="37" xfId="0" applyFont="1" applyBorder="1" applyAlignment="1">
      <alignment horizontal="left" vertical="center"/>
    </xf>
    <xf numFmtId="0" fontId="47" fillId="3" borderId="160" xfId="0" applyFont="1" applyFill="1" applyBorder="1" applyAlignment="1" applyProtection="1">
      <alignment horizontal="center" vertical="center"/>
    </xf>
    <xf numFmtId="0" fontId="13" fillId="0" borderId="21" xfId="0" applyFont="1" applyBorder="1" applyAlignment="1">
      <alignment horizontal="left" vertical="center"/>
    </xf>
    <xf numFmtId="0" fontId="13" fillId="0" borderId="34" xfId="0" applyFont="1" applyBorder="1" applyAlignment="1">
      <alignment horizontal="left" vertical="center"/>
    </xf>
    <xf numFmtId="0" fontId="13" fillId="0" borderId="22" xfId="0" applyFont="1" applyBorder="1" applyAlignment="1">
      <alignment horizontal="left" vertical="center"/>
    </xf>
    <xf numFmtId="0" fontId="13" fillId="0" borderId="76" xfId="0" applyFont="1" applyBorder="1" applyAlignment="1">
      <alignment horizontal="left" vertical="center"/>
    </xf>
    <xf numFmtId="0" fontId="13" fillId="0" borderId="26" xfId="0" applyFont="1" applyBorder="1" applyAlignment="1">
      <alignment horizontal="left" vertical="center"/>
    </xf>
    <xf numFmtId="0" fontId="13" fillId="0" borderId="237" xfId="0" applyFont="1" applyBorder="1" applyAlignment="1">
      <alignment horizontal="left" vertical="center"/>
    </xf>
    <xf numFmtId="0" fontId="18" fillId="0" borderId="175" xfId="0" applyFont="1" applyBorder="1" applyAlignment="1">
      <alignment horizontal="center" vertical="center"/>
    </xf>
    <xf numFmtId="0" fontId="18" fillId="0" borderId="176" xfId="0" applyFont="1" applyBorder="1" applyAlignment="1">
      <alignment horizontal="center" vertical="center"/>
    </xf>
    <xf numFmtId="0" fontId="18" fillId="0" borderId="177" xfId="0" applyFont="1" applyBorder="1" applyAlignment="1">
      <alignment horizontal="center" vertical="center"/>
    </xf>
    <xf numFmtId="0" fontId="44" fillId="0" borderId="76" xfId="0" applyFont="1" applyBorder="1" applyAlignment="1">
      <alignment horizontal="center" vertical="center"/>
    </xf>
    <xf numFmtId="0" fontId="44" fillId="0" borderId="26" xfId="0" applyFont="1" applyBorder="1" applyAlignment="1">
      <alignment horizontal="center" vertical="center"/>
    </xf>
    <xf numFmtId="0" fontId="44" fillId="0" borderId="115" xfId="0" applyFont="1" applyBorder="1" applyAlignment="1">
      <alignment horizontal="center" vertical="center"/>
    </xf>
    <xf numFmtId="0" fontId="44" fillId="0" borderId="38" xfId="0" applyFont="1" applyBorder="1" applyAlignment="1">
      <alignment horizontal="center" vertical="center"/>
    </xf>
    <xf numFmtId="0" fontId="44" fillId="0" borderId="36" xfId="0" applyFont="1" applyBorder="1" applyAlignment="1">
      <alignment horizontal="center" vertical="center"/>
    </xf>
    <xf numFmtId="0" fontId="44" fillId="0" borderId="114" xfId="0" applyFont="1" applyBorder="1" applyAlignment="1">
      <alignment horizontal="center" vertical="center"/>
    </xf>
    <xf numFmtId="0" fontId="52" fillId="0" borderId="196" xfId="0" applyFont="1" applyBorder="1" applyAlignment="1" applyProtection="1">
      <alignment horizontal="center" vertical="center" wrapText="1"/>
    </xf>
    <xf numFmtId="0" fontId="52" fillId="0" borderId="197" xfId="0" applyFont="1" applyBorder="1" applyAlignment="1" applyProtection="1">
      <alignment horizontal="center" vertical="center" wrapText="1"/>
    </xf>
    <xf numFmtId="0" fontId="74" fillId="6" borderId="55" xfId="0" applyFont="1" applyFill="1" applyBorder="1" applyAlignment="1" applyProtection="1">
      <alignment horizontal="center" vertical="center" wrapText="1"/>
    </xf>
    <xf numFmtId="0" fontId="74" fillId="6" borderId="42"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xf>
    <xf numFmtId="0" fontId="78" fillId="6" borderId="163" xfId="0" applyFont="1" applyFill="1" applyBorder="1" applyAlignment="1" applyProtection="1">
      <alignment horizontal="center" vertical="center" wrapText="1"/>
    </xf>
    <xf numFmtId="0" fontId="0" fillId="0" borderId="103" xfId="0" applyBorder="1" applyAlignment="1" applyProtection="1">
      <alignment horizontal="center"/>
    </xf>
    <xf numFmtId="0" fontId="0" fillId="0" borderId="121" xfId="0" applyBorder="1" applyAlignment="1" applyProtection="1">
      <alignment horizontal="center"/>
    </xf>
    <xf numFmtId="0" fontId="0" fillId="0" borderId="14" xfId="0" applyBorder="1" applyAlignment="1" applyProtection="1">
      <alignment horizontal="center"/>
    </xf>
    <xf numFmtId="0" fontId="0" fillId="0" borderId="104" xfId="0" applyBorder="1" applyAlignment="1" applyProtection="1">
      <alignment horizontal="center"/>
    </xf>
    <xf numFmtId="0" fontId="73" fillId="6" borderId="41" xfId="0" applyFont="1" applyFill="1" applyBorder="1" applyAlignment="1" applyProtection="1">
      <alignment horizontal="center" vertical="center" wrapText="1"/>
    </xf>
    <xf numFmtId="0" fontId="73" fillId="6" borderId="163" xfId="0" applyFont="1" applyFill="1" applyBorder="1" applyAlignment="1" applyProtection="1">
      <alignment horizontal="center" vertical="center" wrapText="1"/>
    </xf>
    <xf numFmtId="0" fontId="75" fillId="6" borderId="62" xfId="0" applyFont="1" applyFill="1" applyBorder="1" applyAlignment="1" applyProtection="1">
      <alignment horizontal="center" vertical="center"/>
    </xf>
    <xf numFmtId="0" fontId="75" fillId="6" borderId="47" xfId="0" applyFont="1" applyFill="1" applyBorder="1" applyAlignment="1" applyProtection="1">
      <alignment horizontal="center" vertical="center"/>
    </xf>
    <xf numFmtId="0" fontId="75" fillId="6" borderId="42" xfId="0" applyFont="1" applyFill="1" applyBorder="1" applyAlignment="1" applyProtection="1">
      <alignment horizontal="center" vertical="center"/>
    </xf>
    <xf numFmtId="0" fontId="0" fillId="0" borderId="214" xfId="0" applyBorder="1" applyAlignment="1" applyProtection="1">
      <alignment horizontal="center" vertical="center"/>
    </xf>
    <xf numFmtId="0" fontId="0" fillId="0" borderId="79" xfId="0" applyBorder="1" applyAlignment="1" applyProtection="1">
      <alignment horizontal="center" vertical="center"/>
    </xf>
    <xf numFmtId="0" fontId="0" fillId="0" borderId="201" xfId="0" applyBorder="1" applyAlignment="1" applyProtection="1">
      <alignment horizontal="center" vertical="center"/>
    </xf>
    <xf numFmtId="0" fontId="76" fillId="6" borderId="62"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77" fillId="6" borderId="55" xfId="0" applyFont="1" applyFill="1" applyBorder="1" applyAlignment="1" applyProtection="1">
      <alignment horizontal="center" vertical="center"/>
    </xf>
    <xf numFmtId="0" fontId="77" fillId="6" borderId="47" xfId="0" applyFont="1" applyFill="1" applyBorder="1" applyAlignment="1" applyProtection="1">
      <alignment horizontal="center" vertical="center"/>
    </xf>
    <xf numFmtId="0" fontId="77" fillId="6" borderId="221" xfId="0" applyFont="1" applyFill="1" applyBorder="1" applyAlignment="1" applyProtection="1">
      <alignment horizontal="center" vertical="center"/>
    </xf>
    <xf numFmtId="0" fontId="70" fillId="0" borderId="219" xfId="0" applyFont="1" applyBorder="1" applyAlignment="1" applyProtection="1">
      <alignment horizontal="center" vertical="center"/>
    </xf>
    <xf numFmtId="0" fontId="70" fillId="0" borderId="203" xfId="0" applyFont="1" applyBorder="1" applyAlignment="1" applyProtection="1">
      <alignment horizontal="center" vertical="center"/>
    </xf>
    <xf numFmtId="0" fontId="70" fillId="0" borderId="220" xfId="0" applyFont="1" applyBorder="1" applyAlignment="1" applyProtection="1">
      <alignment horizontal="center" vertical="center"/>
    </xf>
    <xf numFmtId="0" fontId="0" fillId="0" borderId="12" xfId="0" quotePrefix="1" applyBorder="1" applyAlignment="1" applyProtection="1">
      <alignment horizontal="left"/>
    </xf>
    <xf numFmtId="0" fontId="0" fillId="0" borderId="0" xfId="0" applyBorder="1" applyAlignment="1" applyProtection="1">
      <alignment horizontal="left"/>
    </xf>
    <xf numFmtId="0" fontId="0" fillId="0" borderId="102" xfId="0" applyBorder="1" applyAlignment="1" applyProtection="1">
      <alignment horizontal="left"/>
    </xf>
    <xf numFmtId="0" fontId="0" fillId="0" borderId="12" xfId="0" applyBorder="1" applyAlignment="1" applyProtection="1">
      <alignment horizontal="left"/>
    </xf>
    <xf numFmtId="0" fontId="0" fillId="0" borderId="12" xfId="0" applyBorder="1" applyAlignment="1" applyProtection="1">
      <alignment horizontal="center"/>
    </xf>
    <xf numFmtId="0" fontId="0" fillId="0" borderId="0" xfId="0" applyBorder="1" applyAlignment="1" applyProtection="1">
      <alignment horizontal="center"/>
    </xf>
    <xf numFmtId="0" fontId="6" fillId="0" borderId="0" xfId="0" applyFont="1" applyBorder="1" applyAlignment="1" applyProtection="1">
      <alignment horizontal="center"/>
    </xf>
    <xf numFmtId="0" fontId="52" fillId="0" borderId="202" xfId="0" applyFont="1" applyFill="1" applyBorder="1" applyAlignment="1" applyProtection="1">
      <alignment horizontal="center" vertical="center"/>
    </xf>
    <xf numFmtId="0" fontId="52" fillId="0" borderId="203" xfId="0" applyFont="1" applyFill="1" applyBorder="1" applyAlignment="1" applyProtection="1">
      <alignment horizontal="center" vertical="center"/>
    </xf>
    <xf numFmtId="0" fontId="52" fillId="0" borderId="204" xfId="0" applyFont="1" applyFill="1" applyBorder="1" applyAlignment="1" applyProtection="1">
      <alignment horizontal="center" vertical="center"/>
    </xf>
    <xf numFmtId="0" fontId="3" fillId="0" borderId="166" xfId="0" applyFont="1" applyBorder="1" applyAlignment="1" applyProtection="1">
      <alignment horizontal="center" vertical="center" wrapText="1"/>
    </xf>
    <xf numFmtId="0" fontId="3" fillId="0" borderId="167" xfId="0" applyFont="1" applyBorder="1" applyAlignment="1" applyProtection="1">
      <alignment horizontal="center" vertical="center" wrapText="1"/>
    </xf>
    <xf numFmtId="0" fontId="19" fillId="3" borderId="62" xfId="0" applyFont="1" applyFill="1" applyBorder="1" applyAlignment="1" applyProtection="1">
      <alignment horizontal="center" vertical="center" wrapText="1"/>
    </xf>
    <xf numFmtId="0" fontId="19" fillId="3" borderId="160" xfId="0" applyFont="1" applyFill="1" applyBorder="1" applyAlignment="1" applyProtection="1">
      <alignment horizontal="center" vertical="center" wrapText="1"/>
    </xf>
    <xf numFmtId="0" fontId="13" fillId="0" borderId="62" xfId="0" applyFont="1" applyFill="1" applyBorder="1" applyAlignment="1" applyProtection="1">
      <alignment horizontal="center" vertical="center"/>
    </xf>
    <xf numFmtId="0" fontId="13" fillId="0" borderId="160" xfId="0" applyFont="1" applyFill="1" applyBorder="1" applyAlignment="1" applyProtection="1">
      <alignment horizontal="center" vertical="center"/>
    </xf>
    <xf numFmtId="0" fontId="76" fillId="6" borderId="160" xfId="0" applyFont="1" applyFill="1" applyBorder="1" applyAlignment="1" applyProtection="1">
      <alignment horizontal="center" vertical="center"/>
    </xf>
    <xf numFmtId="0" fontId="52" fillId="2" borderId="91" xfId="0" applyFont="1" applyFill="1" applyBorder="1" applyAlignment="1" applyProtection="1">
      <alignment horizontal="center" vertical="center" wrapText="1"/>
    </xf>
    <xf numFmtId="0" fontId="52" fillId="2" borderId="101" xfId="0" applyFont="1" applyFill="1" applyBorder="1" applyAlignment="1" applyProtection="1">
      <alignment horizontal="center" vertical="center" wrapText="1"/>
    </xf>
    <xf numFmtId="0" fontId="52" fillId="2" borderId="50" xfId="0" applyFont="1" applyFill="1" applyBorder="1" applyAlignment="1" applyProtection="1">
      <alignment horizontal="center" vertical="center" wrapText="1"/>
    </xf>
    <xf numFmtId="0" fontId="52" fillId="2" borderId="81" xfId="0" applyFont="1" applyFill="1" applyBorder="1" applyAlignment="1" applyProtection="1">
      <alignment horizontal="center" vertical="center" wrapText="1"/>
    </xf>
    <xf numFmtId="0" fontId="19" fillId="3" borderId="62" xfId="0" applyFont="1" applyFill="1" applyBorder="1" applyAlignment="1" applyProtection="1">
      <alignment horizontal="center" vertical="center"/>
    </xf>
    <xf numFmtId="0" fontId="19" fillId="3" borderId="47" xfId="0" applyFont="1" applyFill="1" applyBorder="1" applyAlignment="1" applyProtection="1">
      <alignment horizontal="center" vertical="center"/>
    </xf>
    <xf numFmtId="0" fontId="13" fillId="0" borderId="62" xfId="0" applyFont="1" applyFill="1" applyBorder="1" applyAlignment="1" applyProtection="1">
      <alignment horizontal="center" vertical="center" wrapText="1"/>
    </xf>
    <xf numFmtId="0" fontId="13" fillId="0" borderId="47" xfId="0" applyFont="1" applyFill="1" applyBorder="1" applyAlignment="1" applyProtection="1">
      <alignment horizontal="center" vertical="center" wrapText="1"/>
    </xf>
    <xf numFmtId="0" fontId="13" fillId="0" borderId="163" xfId="0" applyFont="1" applyFill="1" applyBorder="1" applyAlignment="1" applyProtection="1">
      <alignment horizontal="center" vertical="center" wrapText="1"/>
    </xf>
    <xf numFmtId="0" fontId="71" fillId="3" borderId="62" xfId="0" applyFont="1" applyFill="1" applyBorder="1" applyAlignment="1" applyProtection="1">
      <alignment horizontal="center" vertical="center"/>
    </xf>
    <xf numFmtId="0" fontId="71" fillId="3" borderId="47" xfId="0" applyFont="1" applyFill="1" applyBorder="1" applyAlignment="1" applyProtection="1">
      <alignment horizontal="center" vertical="center"/>
    </xf>
    <xf numFmtId="0" fontId="71" fillId="3" borderId="163" xfId="0" applyFont="1" applyFill="1" applyBorder="1" applyAlignment="1" applyProtection="1">
      <alignment horizontal="center" vertical="center"/>
    </xf>
    <xf numFmtId="0" fontId="78" fillId="6" borderId="62" xfId="0" applyFont="1" applyFill="1" applyBorder="1" applyAlignment="1" applyProtection="1">
      <alignment horizontal="center" vertical="center"/>
    </xf>
    <xf numFmtId="0" fontId="78" fillId="6" borderId="42" xfId="0" applyFont="1" applyFill="1" applyBorder="1" applyAlignment="1" applyProtection="1">
      <alignment horizontal="center" vertical="center"/>
    </xf>
    <xf numFmtId="0" fontId="76" fillId="6" borderId="55" xfId="0" applyFont="1" applyFill="1" applyBorder="1" applyAlignment="1" applyProtection="1">
      <alignment horizontal="center" vertical="center"/>
    </xf>
    <xf numFmtId="0" fontId="76" fillId="6" borderId="163" xfId="0" applyFont="1" applyFill="1" applyBorder="1" applyAlignment="1" applyProtection="1">
      <alignment horizontal="center" vertical="center"/>
    </xf>
    <xf numFmtId="0" fontId="13" fillId="0" borderId="47" xfId="0" applyFont="1" applyFill="1" applyBorder="1" applyAlignment="1" applyProtection="1">
      <alignment horizontal="center" vertical="center"/>
    </xf>
    <xf numFmtId="0" fontId="13" fillId="0" borderId="213" xfId="0"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xf>
    <xf numFmtId="0" fontId="13" fillId="0" borderId="212" xfId="0" applyFont="1" applyFill="1" applyBorder="1" applyAlignment="1" applyProtection="1">
      <alignment horizontal="center" vertical="center" wrapText="1"/>
    </xf>
    <xf numFmtId="0" fontId="18" fillId="2" borderId="41" xfId="0" applyFont="1" applyFill="1" applyBorder="1" applyAlignment="1" applyProtection="1">
      <alignment horizontal="center" vertical="center" wrapText="1"/>
    </xf>
    <xf numFmtId="0" fontId="18" fillId="2" borderId="42" xfId="0" applyFont="1" applyFill="1" applyBorder="1" applyAlignment="1" applyProtection="1">
      <alignment horizontal="center" vertical="center" wrapText="1"/>
    </xf>
    <xf numFmtId="0" fontId="71" fillId="0" borderId="175" xfId="0" applyFont="1" applyBorder="1" applyAlignment="1">
      <alignment horizontal="center" vertical="center"/>
    </xf>
    <xf numFmtId="0" fontId="71" fillId="0" borderId="176" xfId="0" applyFont="1" applyBorder="1" applyAlignment="1">
      <alignment horizontal="center" vertical="center"/>
    </xf>
    <xf numFmtId="0" fontId="71" fillId="0" borderId="177" xfId="0" applyFont="1" applyBorder="1" applyAlignment="1">
      <alignment horizontal="center" vertical="center"/>
    </xf>
    <xf numFmtId="0" fontId="25" fillId="3" borderId="55" xfId="0" applyFont="1" applyFill="1" applyBorder="1" applyAlignment="1" applyProtection="1">
      <alignment horizontal="center" vertical="center"/>
    </xf>
    <xf numFmtId="0" fontId="25" fillId="3" borderId="47" xfId="0" applyFont="1" applyFill="1" applyBorder="1" applyAlignment="1" applyProtection="1">
      <alignment horizontal="center" vertical="center"/>
    </xf>
    <xf numFmtId="0" fontId="25" fillId="3" borderId="62" xfId="0" applyFont="1" applyFill="1" applyBorder="1" applyAlignment="1" applyProtection="1">
      <alignment horizontal="center" vertical="center"/>
    </xf>
    <xf numFmtId="0" fontId="25" fillId="3" borderId="160"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105" xfId="0" applyFont="1" applyFill="1" applyBorder="1" applyAlignment="1" applyProtection="1">
      <alignment horizontal="center" vertical="center"/>
    </xf>
    <xf numFmtId="0" fontId="0" fillId="0" borderId="74" xfId="0" applyBorder="1" applyAlignment="1" applyProtection="1">
      <alignment horizontal="center" vertical="center"/>
    </xf>
    <xf numFmtId="0" fontId="0" fillId="0" borderId="118" xfId="0" applyBorder="1" applyAlignment="1" applyProtection="1">
      <alignment horizontal="center" vertical="center"/>
    </xf>
    <xf numFmtId="0" fontId="13" fillId="0" borderId="152" xfId="0" applyFont="1" applyFill="1" applyBorder="1" applyAlignment="1" applyProtection="1">
      <alignment horizontal="center"/>
    </xf>
    <xf numFmtId="0" fontId="13" fillId="0" borderId="153" xfId="0" applyFont="1" applyFill="1" applyBorder="1" applyAlignment="1" applyProtection="1">
      <alignment horizontal="center"/>
    </xf>
    <xf numFmtId="0" fontId="32" fillId="0" borderId="78" xfId="0" applyFont="1" applyBorder="1" applyAlignment="1" applyProtection="1">
      <alignment horizontal="center" vertical="center"/>
    </xf>
    <xf numFmtId="0" fontId="32" fillId="0" borderId="79" xfId="0" applyFont="1" applyBorder="1" applyAlignment="1" applyProtection="1">
      <alignment horizontal="center" vertical="center"/>
    </xf>
    <xf numFmtId="0" fontId="46" fillId="0" borderId="166" xfId="0" applyFont="1" applyBorder="1" applyAlignment="1" applyProtection="1">
      <alignment horizontal="center" vertical="center"/>
    </xf>
    <xf numFmtId="0" fontId="46" fillId="0" borderId="167" xfId="0" applyFont="1" applyBorder="1" applyAlignment="1" applyProtection="1">
      <alignment horizontal="center" vertical="center"/>
    </xf>
    <xf numFmtId="0" fontId="0" fillId="0" borderId="38" xfId="0" applyBorder="1" applyAlignment="1" applyProtection="1">
      <alignment horizontal="center"/>
    </xf>
    <xf numFmtId="0" fontId="0" fillId="0" borderId="37" xfId="0" applyBorder="1" applyAlignment="1" applyProtection="1">
      <alignment horizontal="center"/>
    </xf>
    <xf numFmtId="0" fontId="0" fillId="0" borderId="32" xfId="0" applyBorder="1" applyAlignment="1" applyProtection="1">
      <alignment horizontal="left"/>
    </xf>
    <xf numFmtId="0" fontId="0" fillId="0" borderId="33" xfId="0" applyBorder="1" applyAlignment="1" applyProtection="1">
      <alignment horizontal="left"/>
    </xf>
    <xf numFmtId="0" fontId="0" fillId="0" borderId="179" xfId="0" applyBorder="1" applyAlignment="1" applyProtection="1">
      <alignment horizontal="left"/>
    </xf>
    <xf numFmtId="0" fontId="0" fillId="0" borderId="26" xfId="0" applyBorder="1" applyAlignment="1" applyProtection="1">
      <alignment horizontal="left"/>
    </xf>
    <xf numFmtId="0" fontId="0" fillId="0" borderId="20" xfId="0" applyBorder="1" applyAlignment="1" applyProtection="1">
      <alignment horizontal="left"/>
    </xf>
    <xf numFmtId="0" fontId="0" fillId="0" borderId="4" xfId="0" applyBorder="1" applyAlignment="1" applyProtection="1">
      <alignment horizontal="left"/>
    </xf>
    <xf numFmtId="0" fontId="6" fillId="0" borderId="21" xfId="0" applyFont="1" applyBorder="1" applyAlignment="1" applyProtection="1">
      <alignment horizontal="center"/>
    </xf>
    <xf numFmtId="0" fontId="6" fillId="0" borderId="22" xfId="0" applyFont="1" applyBorder="1" applyAlignment="1" applyProtection="1">
      <alignment horizontal="center"/>
    </xf>
    <xf numFmtId="0" fontId="0" fillId="0" borderId="21" xfId="0" applyBorder="1" applyAlignment="1" applyProtection="1">
      <alignment horizontal="center"/>
    </xf>
    <xf numFmtId="0" fontId="0" fillId="0" borderId="22" xfId="0" applyBorder="1" applyAlignment="1" applyProtection="1">
      <alignment horizontal="center"/>
    </xf>
    <xf numFmtId="0" fontId="60" fillId="0" borderId="175" xfId="0" applyFont="1" applyBorder="1" applyAlignment="1">
      <alignment horizontal="center" vertical="center"/>
    </xf>
    <xf numFmtId="0" fontId="60" fillId="0" borderId="176" xfId="0" applyFont="1" applyBorder="1" applyAlignment="1">
      <alignment horizontal="center" vertical="center"/>
    </xf>
    <xf numFmtId="0" fontId="60" fillId="0" borderId="177" xfId="0" applyFont="1" applyBorder="1" applyAlignment="1">
      <alignment horizontal="center" vertical="center"/>
    </xf>
    <xf numFmtId="0" fontId="44" fillId="0" borderId="190" xfId="0" applyFont="1" applyBorder="1" applyAlignment="1">
      <alignment horizontal="center" vertical="center"/>
    </xf>
    <xf numFmtId="0" fontId="44" fillId="0" borderId="191" xfId="0" applyFont="1" applyBorder="1" applyAlignment="1">
      <alignment horizontal="center" vertical="center"/>
    </xf>
    <xf numFmtId="0" fontId="44" fillId="0" borderId="192" xfId="0" applyFont="1" applyBorder="1" applyAlignment="1">
      <alignment horizontal="center" vertical="center"/>
    </xf>
    <xf numFmtId="0" fontId="44" fillId="0" borderId="193" xfId="0" applyFont="1" applyBorder="1" applyAlignment="1">
      <alignment horizontal="center" vertical="center"/>
    </xf>
    <xf numFmtId="0" fontId="44" fillId="0" borderId="194" xfId="0" applyFont="1" applyBorder="1" applyAlignment="1">
      <alignment horizontal="center" vertical="center"/>
    </xf>
    <xf numFmtId="0" fontId="44" fillId="0" borderId="195" xfId="0" applyFont="1" applyBorder="1" applyAlignment="1">
      <alignment horizontal="center" vertical="center"/>
    </xf>
    <xf numFmtId="0" fontId="9" fillId="0" borderId="0" xfId="0" applyFont="1" applyBorder="1" applyProtection="1"/>
    <xf numFmtId="0" fontId="6" fillId="0" borderId="0" xfId="0" applyFont="1" applyBorder="1" applyAlignment="1" applyProtection="1">
      <alignment vertical="center"/>
    </xf>
    <xf numFmtId="0" fontId="0" fillId="0" borderId="0" xfId="0" applyBorder="1" applyAlignment="1" applyProtection="1"/>
    <xf numFmtId="0" fontId="0" fillId="0" borderId="26" xfId="0" applyBorder="1" applyProtection="1"/>
    <xf numFmtId="0" fontId="0" fillId="3" borderId="57" xfId="0" applyFill="1" applyBorder="1"/>
    <xf numFmtId="0" fontId="9" fillId="0" borderId="0" xfId="0" applyFont="1" applyBorder="1" applyAlignment="1" applyProtection="1">
      <alignment horizontal="center"/>
    </xf>
    <xf numFmtId="0" fontId="16" fillId="0" borderId="0" xfId="0" applyFont="1" applyBorder="1" applyAlignment="1">
      <alignment horizontal="center" vertical="center"/>
    </xf>
    <xf numFmtId="0" fontId="9" fillId="3" borderId="279" xfId="0" applyFont="1" applyFill="1" applyBorder="1" applyAlignment="1" applyProtection="1">
      <alignment horizontal="center"/>
    </xf>
    <xf numFmtId="0" fontId="5"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wrapText="1"/>
    </xf>
    <xf numFmtId="44" fontId="7" fillId="0" borderId="0" xfId="1" applyFont="1" applyFill="1" applyBorder="1" applyProtection="1"/>
    <xf numFmtId="44" fontId="2" fillId="0" borderId="0" xfId="3" applyNumberFormat="1" applyFill="1" applyBorder="1" applyProtection="1"/>
    <xf numFmtId="0" fontId="12" fillId="4" borderId="230" xfId="2" applyFont="1" applyBorder="1" applyAlignment="1" applyProtection="1">
      <alignment horizontal="center"/>
    </xf>
    <xf numFmtId="0" fontId="12" fillId="4" borderId="280" xfId="2" applyFont="1" applyBorder="1" applyAlignment="1" applyProtection="1">
      <alignment horizontal="center"/>
    </xf>
  </cellXfs>
  <cellStyles count="4">
    <cellStyle name="40% - Accent3" xfId="3" builtinId="39"/>
    <cellStyle name="Currency" xfId="1" builtinId="4"/>
    <cellStyle name="Input" xfId="2" builtinId="20"/>
    <cellStyle name="Normal" xfId="0" builtinId="0"/>
  </cellStyles>
  <dxfs count="0"/>
  <tableStyles count="0" defaultTableStyle="TableStyleMedium2" defaultPivotStyle="PivotStyleLight16"/>
  <colors>
    <mruColors>
      <color rgb="FF0000FF"/>
      <color rgb="FFFF3300"/>
      <color rgb="FFED420D"/>
      <color rgb="FF9966FF"/>
      <color rgb="FFFFCCFF"/>
      <color rgb="FFCC340A"/>
      <color rgb="FF006600"/>
      <color rgb="FFCC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png"/><Relationship Id="rId2" Type="http://schemas.microsoft.com/office/2007/relationships/hdphoto" Target="../media/hdphoto2.wdp"/><Relationship Id="rId1" Type="http://schemas.openxmlformats.org/officeDocument/2006/relationships/image" Target="../media/image7.png"/><Relationship Id="rId4" Type="http://schemas.microsoft.com/office/2007/relationships/hdphoto" Target="../media/hdphoto3.wdp"/></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6.xml.rels><?xml version="1.0" encoding="UTF-8" standalone="yes"?>
<Relationships xmlns="http://schemas.openxmlformats.org/package/2006/relationships"><Relationship Id="rId2" Type="http://schemas.openxmlformats.org/officeDocument/2006/relationships/hyperlink" Target="https://creativecommons.org/licenses/by-nc-nd/3.0/" TargetMode="External"/><Relationship Id="rId1" Type="http://schemas.openxmlformats.org/officeDocument/2006/relationships/hyperlink" Target="http://www.freefoto.com/preview/1550-20-53/Window--Venice--Italy"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222249</xdr:rowOff>
    </xdr:from>
    <xdr:to>
      <xdr:col>16</xdr:col>
      <xdr:colOff>0</xdr:colOff>
      <xdr:row>40</xdr:row>
      <xdr:rowOff>52917</xdr:rowOff>
    </xdr:to>
    <xdr:pic>
      <xdr:nvPicPr>
        <xdr:cNvPr id="5" name="Picture 4">
          <a:extLst>
            <a:ext uri="{FF2B5EF4-FFF2-40B4-BE49-F238E27FC236}">
              <a16:creationId xmlns:a16="http://schemas.microsoft.com/office/drawing/2014/main" id="{D921BFE1-F973-40BD-B504-B45CC61C12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96999"/>
          <a:ext cx="9355667" cy="67839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301625</xdr:colOff>
      <xdr:row>8</xdr:row>
      <xdr:rowOff>111125</xdr:rowOff>
    </xdr:from>
    <xdr:to>
      <xdr:col>15</xdr:col>
      <xdr:colOff>460375</xdr:colOff>
      <xdr:row>45</xdr:row>
      <xdr:rowOff>132782</xdr:rowOff>
    </xdr:to>
    <xdr:pic>
      <xdr:nvPicPr>
        <xdr:cNvPr id="62" name="Picture 61">
          <a:extLst>
            <a:ext uri="{FF2B5EF4-FFF2-40B4-BE49-F238E27FC236}">
              <a16:creationId xmlns:a16="http://schemas.microsoft.com/office/drawing/2014/main" id="{4C5A295D-1EA2-4040-8604-653E6C21947F}"/>
            </a:ext>
          </a:extLst>
        </xdr:cNvPr>
        <xdr:cNvPicPr>
          <a:picLocks noChangeAspect="1"/>
        </xdr:cNvPicPr>
      </xdr:nvPicPr>
      <xdr:blipFill>
        <a:blip xmlns:r="http://schemas.openxmlformats.org/officeDocument/2006/relationships" r:embed="rId1">
          <a:duotone>
            <a:schemeClr val="accent2">
              <a:shade val="45000"/>
              <a:satMod val="135000"/>
            </a:schemeClr>
            <a:prstClr val="white"/>
          </a:duotone>
          <a:extLst>
            <a:ext uri="{BEBA8EAE-BF5A-486C-A8C5-ECC9F3942E4B}">
              <a14:imgProps xmlns:a14="http://schemas.microsoft.com/office/drawing/2010/main">
                <a14:imgLayer r:embed="rId2">
                  <a14:imgEffect>
                    <a14:artisticPastelsSmooth/>
                  </a14:imgEffect>
                </a14:imgLayer>
              </a14:imgProps>
            </a:ext>
            <a:ext uri="{28A0092B-C50C-407E-A947-70E740481C1C}">
              <a14:useLocalDpi xmlns:a14="http://schemas.microsoft.com/office/drawing/2010/main" val="0"/>
            </a:ext>
          </a:extLst>
        </a:blip>
        <a:stretch>
          <a:fillRect/>
        </a:stretch>
      </xdr:blipFill>
      <xdr:spPr>
        <a:xfrm flipH="1">
          <a:off x="1508125" y="111125"/>
          <a:ext cx="7397750" cy="7149532"/>
        </a:xfrm>
        <a:prstGeom prst="roundRect">
          <a:avLst>
            <a:gd name="adj" fmla="val 11111"/>
          </a:avLst>
        </a:prstGeom>
        <a:ln w="190500" cap="rnd">
          <a:solidFill>
            <a:srgbClr val="ED420D"/>
          </a:solidFill>
          <a:prstDash val="solid"/>
        </a:ln>
        <a:effectLst>
          <a:outerShdw blurRad="101600" dist="50800" dir="7200000" algn="tl" rotWithShape="0">
            <a:srgbClr val="000000">
              <a:alpha val="45000"/>
            </a:srgbClr>
          </a:outerShdw>
        </a:effectLst>
        <a:scene3d>
          <a:camera prst="perspectiveFront" fov="5400000"/>
          <a:lightRig rig="threePt" dir="t">
            <a:rot lat="0" lon="0" rev="19200000"/>
          </a:lightRig>
        </a:scene3d>
        <a:sp3d extrusionH="25400">
          <a:bevelT/>
          <a:bevelB prst="slope"/>
          <a:extrusionClr>
            <a:srgbClr val="FFFFFF"/>
          </a:extrusionClr>
        </a:sp3d>
      </xdr:spPr>
    </xdr:pic>
    <xdr:clientData/>
  </xdr:twoCellAnchor>
  <xdr:twoCellAnchor>
    <xdr:from>
      <xdr:col>2</xdr:col>
      <xdr:colOff>47625</xdr:colOff>
      <xdr:row>9</xdr:row>
      <xdr:rowOff>190499</xdr:rowOff>
    </xdr:from>
    <xdr:to>
      <xdr:col>3</xdr:col>
      <xdr:colOff>238125</xdr:colOff>
      <xdr:row>41</xdr:row>
      <xdr:rowOff>190499</xdr:rowOff>
    </xdr:to>
    <xdr:sp macro="" textlink="">
      <xdr:nvSpPr>
        <xdr:cNvPr id="10" name="Left Brace 9">
          <a:extLst>
            <a:ext uri="{FF2B5EF4-FFF2-40B4-BE49-F238E27FC236}">
              <a16:creationId xmlns:a16="http://schemas.microsoft.com/office/drawing/2014/main" id="{39F2DFDA-30CD-4954-91A8-52A6AED31599}"/>
            </a:ext>
          </a:extLst>
        </xdr:cNvPr>
        <xdr:cNvSpPr/>
      </xdr:nvSpPr>
      <xdr:spPr>
        <a:xfrm>
          <a:off x="1254125" y="380999"/>
          <a:ext cx="793750" cy="6143625"/>
        </a:xfrm>
        <a:prstGeom prst="leftBrace">
          <a:avLst>
            <a:gd name="adj1" fmla="val 35317"/>
            <a:gd name="adj2" fmla="val 42453"/>
          </a:avLst>
        </a:prstGeom>
        <a:ln w="25400">
          <a:solidFill>
            <a:srgbClr val="0000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3</xdr:col>
      <xdr:colOff>492125</xdr:colOff>
      <xdr:row>4</xdr:row>
      <xdr:rowOff>0</xdr:rowOff>
    </xdr:from>
    <xdr:to>
      <xdr:col>15</xdr:col>
      <xdr:colOff>460373</xdr:colOff>
      <xdr:row>9</xdr:row>
      <xdr:rowOff>79376</xdr:rowOff>
    </xdr:to>
    <xdr:sp macro="" textlink="">
      <xdr:nvSpPr>
        <xdr:cNvPr id="12" name="Right Brace 11">
          <a:extLst>
            <a:ext uri="{FF2B5EF4-FFF2-40B4-BE49-F238E27FC236}">
              <a16:creationId xmlns:a16="http://schemas.microsoft.com/office/drawing/2014/main" id="{9D992660-4DC8-443C-B18B-20A72F1A607A}"/>
            </a:ext>
          </a:extLst>
        </xdr:cNvPr>
        <xdr:cNvSpPr/>
      </xdr:nvSpPr>
      <xdr:spPr>
        <a:xfrm rot="16200000">
          <a:off x="5389561" y="-2516186"/>
          <a:ext cx="1031876" cy="7207248"/>
        </a:xfrm>
        <a:prstGeom prst="rightBrace">
          <a:avLst>
            <a:gd name="adj1" fmla="val 8333"/>
            <a:gd name="adj2" fmla="val 44156"/>
          </a:avLst>
        </a:prstGeom>
        <a:ln w="25400">
          <a:solidFill>
            <a:srgbClr val="0000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85725</xdr:colOff>
      <xdr:row>11</xdr:row>
      <xdr:rowOff>161925</xdr:rowOff>
    </xdr:from>
    <xdr:to>
      <xdr:col>13</xdr:col>
      <xdr:colOff>843566</xdr:colOff>
      <xdr:row>17</xdr:row>
      <xdr:rowOff>136423</xdr:rowOff>
    </xdr:to>
    <xdr:pic>
      <xdr:nvPicPr>
        <xdr:cNvPr id="18" name="Picture 17">
          <a:extLst>
            <a:ext uri="{FF2B5EF4-FFF2-40B4-BE49-F238E27FC236}">
              <a16:creationId xmlns:a16="http://schemas.microsoft.com/office/drawing/2014/main" id="{DB324942-5012-4D0C-9DD9-825C0CDCF035}"/>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artisticFilmGrain/>
                  </a14:imgEffect>
                  <a14:imgEffect>
                    <a14:colorTemperature colorTemp="11200"/>
                  </a14:imgEffect>
                </a14:imgLayer>
              </a14:imgProps>
            </a:ext>
            <a:ext uri="{28A0092B-C50C-407E-A947-70E740481C1C}">
              <a14:useLocalDpi xmlns:a14="http://schemas.microsoft.com/office/drawing/2010/main" val="0"/>
            </a:ext>
          </a:extLst>
        </a:blip>
        <a:stretch>
          <a:fillRect/>
        </a:stretch>
      </xdr:blipFill>
      <xdr:spPr>
        <a:xfrm>
          <a:off x="12039600" y="5238750"/>
          <a:ext cx="3320067" cy="1895475"/>
        </a:xfrm>
        <a:prstGeom prst="ellipse">
          <a:avLst/>
        </a:prstGeom>
        <a:ln w="190500" cap="rnd">
          <a:solidFill>
            <a:schemeClr val="accent5">
              <a:lumMod val="40000"/>
              <a:lumOff val="60000"/>
            </a:schemeClr>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clientData/>
  </xdr:twoCellAnchor>
  <xdr:twoCellAnchor>
    <xdr:from>
      <xdr:col>6</xdr:col>
      <xdr:colOff>152400</xdr:colOff>
      <xdr:row>14</xdr:row>
      <xdr:rowOff>257175</xdr:rowOff>
    </xdr:from>
    <xdr:to>
      <xdr:col>7</xdr:col>
      <xdr:colOff>28575</xdr:colOff>
      <xdr:row>16</xdr:row>
      <xdr:rowOff>447675</xdr:rowOff>
    </xdr:to>
    <xdr:sp macro="" textlink="">
      <xdr:nvSpPr>
        <xdr:cNvPr id="2" name="Arrow: Curved Right 1">
          <a:extLst>
            <a:ext uri="{FF2B5EF4-FFF2-40B4-BE49-F238E27FC236}">
              <a16:creationId xmlns:a16="http://schemas.microsoft.com/office/drawing/2014/main" id="{E09174A1-BC2C-45BA-BCCA-3C259FCE4E5F}"/>
            </a:ext>
          </a:extLst>
        </xdr:cNvPr>
        <xdr:cNvSpPr/>
      </xdr:nvSpPr>
      <xdr:spPr>
        <a:xfrm>
          <a:off x="6381750" y="6076950"/>
          <a:ext cx="723900" cy="895350"/>
        </a:xfrm>
        <a:prstGeom prst="curvedRightArrow">
          <a:avLst>
            <a:gd name="adj1" fmla="val 0"/>
            <a:gd name="adj2" fmla="val 59600"/>
            <a:gd name="adj3" fmla="val 3219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11</xdr:col>
      <xdr:colOff>104775</xdr:colOff>
      <xdr:row>18</xdr:row>
      <xdr:rowOff>47625</xdr:rowOff>
    </xdr:from>
    <xdr:to>
      <xdr:col>13</xdr:col>
      <xdr:colOff>904875</xdr:colOff>
      <xdr:row>26</xdr:row>
      <xdr:rowOff>164033</xdr:rowOff>
    </xdr:to>
    <xdr:pic>
      <xdr:nvPicPr>
        <xdr:cNvPr id="12" name="Picture 11">
          <a:extLst>
            <a:ext uri="{FF2B5EF4-FFF2-40B4-BE49-F238E27FC236}">
              <a16:creationId xmlns:a16="http://schemas.microsoft.com/office/drawing/2014/main" id="{FB5FD5D6-FD1C-4465-B8D4-3FFC1E66CB83}"/>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artisticPaintBrush/>
                  </a14:imgEffect>
                </a14:imgLayer>
              </a14:imgProps>
            </a:ext>
            <a:ext uri="{28A0092B-C50C-407E-A947-70E740481C1C}">
              <a14:useLocalDpi xmlns:a14="http://schemas.microsoft.com/office/drawing/2010/main" val="0"/>
            </a:ext>
          </a:extLst>
        </a:blip>
        <a:stretch>
          <a:fillRect/>
        </a:stretch>
      </xdr:blipFill>
      <xdr:spPr>
        <a:xfrm>
          <a:off x="12058650" y="7200900"/>
          <a:ext cx="3362326" cy="2500730"/>
        </a:xfrm>
        <a:prstGeom prst="round2DiagRect">
          <a:avLst>
            <a:gd name="adj1" fmla="val 16667"/>
            <a:gd name="adj2" fmla="val 0"/>
          </a:avLst>
        </a:prstGeom>
        <a:ln w="88900" cap="sq">
          <a:solidFill>
            <a:schemeClr val="accent4">
              <a:lumMod val="75000"/>
            </a:schemeClr>
          </a:solidFill>
          <a:miter lim="800000"/>
        </a:ln>
        <a:effectLst>
          <a:outerShdw blurRad="254000" algn="tl" rotWithShape="0">
            <a:srgbClr val="000000">
              <a:alpha val="43000"/>
            </a:srgbClr>
          </a:outerShdw>
        </a:effectLst>
      </xdr:spPr>
    </xdr:pic>
    <xdr:clientData/>
  </xdr:twoCellAnchor>
  <xdr:twoCellAnchor>
    <xdr:from>
      <xdr:col>3</xdr:col>
      <xdr:colOff>204837</xdr:colOff>
      <xdr:row>22</xdr:row>
      <xdr:rowOff>245808</xdr:rowOff>
    </xdr:from>
    <xdr:to>
      <xdr:col>5</xdr:col>
      <xdr:colOff>614514</xdr:colOff>
      <xdr:row>24</xdr:row>
      <xdr:rowOff>4</xdr:rowOff>
    </xdr:to>
    <xdr:sp macro="" textlink="">
      <xdr:nvSpPr>
        <xdr:cNvPr id="3" name="Right Brace 2">
          <a:extLst>
            <a:ext uri="{FF2B5EF4-FFF2-40B4-BE49-F238E27FC236}">
              <a16:creationId xmlns:a16="http://schemas.microsoft.com/office/drawing/2014/main" id="{B050F353-3B0F-4C21-88E0-2BF86E90A45D}"/>
            </a:ext>
          </a:extLst>
        </xdr:cNvPr>
        <xdr:cNvSpPr/>
      </xdr:nvSpPr>
      <xdr:spPr>
        <a:xfrm rot="5400000">
          <a:off x="4772738" y="7579036"/>
          <a:ext cx="348229" cy="2109838"/>
        </a:xfrm>
        <a:prstGeom prst="rightBrace">
          <a:avLst>
            <a:gd name="adj1" fmla="val 8333"/>
            <a:gd name="adj2" fmla="val 50641"/>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400050</xdr:colOff>
      <xdr:row>0</xdr:row>
      <xdr:rowOff>295274</xdr:rowOff>
    </xdr:from>
    <xdr:to>
      <xdr:col>11</xdr:col>
      <xdr:colOff>400050</xdr:colOff>
      <xdr:row>2</xdr:row>
      <xdr:rowOff>200025</xdr:rowOff>
    </xdr:to>
    <xdr:cxnSp macro="">
      <xdr:nvCxnSpPr>
        <xdr:cNvPr id="3" name="Connector: Elbow 2">
          <a:extLst>
            <a:ext uri="{FF2B5EF4-FFF2-40B4-BE49-F238E27FC236}">
              <a16:creationId xmlns:a16="http://schemas.microsoft.com/office/drawing/2014/main" id="{D8DBB407-52B1-4F65-BCB4-DBA67BB9FD7C}"/>
            </a:ext>
          </a:extLst>
        </xdr:cNvPr>
        <xdr:cNvCxnSpPr/>
      </xdr:nvCxnSpPr>
      <xdr:spPr>
        <a:xfrm rot="16200000" flipH="1">
          <a:off x="9301162" y="442912"/>
          <a:ext cx="904876" cy="609600"/>
        </a:xfrm>
        <a:prstGeom prst="bentConnector3">
          <a:avLst>
            <a:gd name="adj1" fmla="val 91053"/>
          </a:avLst>
        </a:prstGeom>
        <a:ln w="15875">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390525</xdr:colOff>
      <xdr:row>2</xdr:row>
      <xdr:rowOff>76200</xdr:rowOff>
    </xdr:from>
    <xdr:to>
      <xdr:col>12</xdr:col>
      <xdr:colOff>419100</xdr:colOff>
      <xdr:row>2</xdr:row>
      <xdr:rowOff>85725</xdr:rowOff>
    </xdr:to>
    <xdr:cxnSp macro="">
      <xdr:nvCxnSpPr>
        <xdr:cNvPr id="4" name="Straight Connector 3">
          <a:extLst>
            <a:ext uri="{FF2B5EF4-FFF2-40B4-BE49-F238E27FC236}">
              <a16:creationId xmlns:a16="http://schemas.microsoft.com/office/drawing/2014/main" id="{422660B2-DA92-46C8-9C75-BEC091B1F38E}"/>
            </a:ext>
          </a:extLst>
        </xdr:cNvPr>
        <xdr:cNvCxnSpPr/>
      </xdr:nvCxnSpPr>
      <xdr:spPr>
        <a:xfrm>
          <a:off x="13258800" y="1504950"/>
          <a:ext cx="819150" cy="9525"/>
        </a:xfrm>
        <a:prstGeom prst="line">
          <a:avLst/>
        </a:prstGeom>
        <a:ln w="15875"/>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409575</xdr:colOff>
      <xdr:row>2</xdr:row>
      <xdr:rowOff>76200</xdr:rowOff>
    </xdr:from>
    <xdr:to>
      <xdr:col>12</xdr:col>
      <xdr:colOff>419100</xdr:colOff>
      <xdr:row>2</xdr:row>
      <xdr:rowOff>209550</xdr:rowOff>
    </xdr:to>
    <xdr:cxnSp macro="">
      <xdr:nvCxnSpPr>
        <xdr:cNvPr id="5" name="Straight Arrow Connector 4">
          <a:extLst>
            <a:ext uri="{FF2B5EF4-FFF2-40B4-BE49-F238E27FC236}">
              <a16:creationId xmlns:a16="http://schemas.microsoft.com/office/drawing/2014/main" id="{E5F7BC98-09DF-46ED-B84C-7B33E93CE4C4}"/>
            </a:ext>
          </a:extLst>
        </xdr:cNvPr>
        <xdr:cNvCxnSpPr/>
      </xdr:nvCxnSpPr>
      <xdr:spPr>
        <a:xfrm>
          <a:off x="14068425" y="1504950"/>
          <a:ext cx="9525" cy="133350"/>
        </a:xfrm>
        <a:prstGeom prst="straightConnector1">
          <a:avLst/>
        </a:prstGeom>
        <a:ln w="15875">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202406</xdr:colOff>
      <xdr:row>6</xdr:row>
      <xdr:rowOff>36635</xdr:rowOff>
    </xdr:from>
    <xdr:to>
      <xdr:col>4</xdr:col>
      <xdr:colOff>190500</xdr:colOff>
      <xdr:row>8</xdr:row>
      <xdr:rowOff>178596</xdr:rowOff>
    </xdr:to>
    <xdr:cxnSp macro="">
      <xdr:nvCxnSpPr>
        <xdr:cNvPr id="3" name="Straight Arrow Connector 2">
          <a:extLst>
            <a:ext uri="{FF2B5EF4-FFF2-40B4-BE49-F238E27FC236}">
              <a16:creationId xmlns:a16="http://schemas.microsoft.com/office/drawing/2014/main" id="{62759FD7-2658-4D81-8F94-E9C9CAB4E05B}"/>
            </a:ext>
          </a:extLst>
        </xdr:cNvPr>
        <xdr:cNvCxnSpPr/>
      </xdr:nvCxnSpPr>
      <xdr:spPr>
        <a:xfrm flipV="1">
          <a:off x="1623829" y="1186962"/>
          <a:ext cx="669498" cy="530288"/>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458390</xdr:colOff>
      <xdr:row>7</xdr:row>
      <xdr:rowOff>87923</xdr:rowOff>
    </xdr:from>
    <xdr:to>
      <xdr:col>4</xdr:col>
      <xdr:colOff>161192</xdr:colOff>
      <xdr:row>9</xdr:row>
      <xdr:rowOff>11908</xdr:rowOff>
    </xdr:to>
    <xdr:cxnSp macro="">
      <xdr:nvCxnSpPr>
        <xdr:cNvPr id="5" name="Straight Arrow Connector 4">
          <a:extLst>
            <a:ext uri="{FF2B5EF4-FFF2-40B4-BE49-F238E27FC236}">
              <a16:creationId xmlns:a16="http://schemas.microsoft.com/office/drawing/2014/main" id="{D7489AEB-6322-4A97-ACA7-5CCB52C93FC1}"/>
            </a:ext>
          </a:extLst>
        </xdr:cNvPr>
        <xdr:cNvCxnSpPr/>
      </xdr:nvCxnSpPr>
      <xdr:spPr>
        <a:xfrm flipV="1">
          <a:off x="1879813" y="1436077"/>
          <a:ext cx="384206" cy="312312"/>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805962</xdr:colOff>
      <xdr:row>3</xdr:row>
      <xdr:rowOff>183173</xdr:rowOff>
    </xdr:from>
    <xdr:to>
      <xdr:col>6</xdr:col>
      <xdr:colOff>307731</xdr:colOff>
      <xdr:row>5</xdr:row>
      <xdr:rowOff>117231</xdr:rowOff>
    </xdr:to>
    <xdr:cxnSp macro="">
      <xdr:nvCxnSpPr>
        <xdr:cNvPr id="4" name="Straight Arrow Connector 3">
          <a:extLst>
            <a:ext uri="{FF2B5EF4-FFF2-40B4-BE49-F238E27FC236}">
              <a16:creationId xmlns:a16="http://schemas.microsoft.com/office/drawing/2014/main" id="{AF86A11A-8B43-41E9-9F55-742D116EC1D2}"/>
            </a:ext>
          </a:extLst>
        </xdr:cNvPr>
        <xdr:cNvCxnSpPr/>
      </xdr:nvCxnSpPr>
      <xdr:spPr>
        <a:xfrm flipH="1">
          <a:off x="2908789" y="754673"/>
          <a:ext cx="937846" cy="3223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314764</xdr:colOff>
      <xdr:row>5</xdr:row>
      <xdr:rowOff>335027</xdr:rowOff>
    </xdr:from>
    <xdr:to>
      <xdr:col>1</xdr:col>
      <xdr:colOff>467542</xdr:colOff>
      <xdr:row>6</xdr:row>
      <xdr:rowOff>63976</xdr:rowOff>
    </xdr:to>
    <xdr:sp macro="" textlink="">
      <xdr:nvSpPr>
        <xdr:cNvPr id="3" name="Arrow: Bent 2">
          <a:extLst>
            <a:ext uri="{FF2B5EF4-FFF2-40B4-BE49-F238E27FC236}">
              <a16:creationId xmlns:a16="http://schemas.microsoft.com/office/drawing/2014/main" id="{3A0F9A93-0E1D-40EC-973B-350A94438712}"/>
            </a:ext>
          </a:extLst>
        </xdr:cNvPr>
        <xdr:cNvSpPr/>
      </xdr:nvSpPr>
      <xdr:spPr>
        <a:xfrm rot="194879" flipH="1">
          <a:off x="1848790" y="2981974"/>
          <a:ext cx="152778" cy="210213"/>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223896</xdr:colOff>
      <xdr:row>5</xdr:row>
      <xdr:rowOff>253184</xdr:rowOff>
    </xdr:from>
    <xdr:to>
      <xdr:col>1</xdr:col>
      <xdr:colOff>423805</xdr:colOff>
      <xdr:row>6</xdr:row>
      <xdr:rowOff>51616</xdr:rowOff>
    </xdr:to>
    <xdr:sp macro="" textlink="">
      <xdr:nvSpPr>
        <xdr:cNvPr id="15" name="Arrow: Bent 14">
          <a:extLst>
            <a:ext uri="{FF2B5EF4-FFF2-40B4-BE49-F238E27FC236}">
              <a16:creationId xmlns:a16="http://schemas.microsoft.com/office/drawing/2014/main" id="{F13EEDC2-AE17-41A1-93C1-0A95F5CA3AE8}"/>
            </a:ext>
          </a:extLst>
        </xdr:cNvPr>
        <xdr:cNvSpPr/>
      </xdr:nvSpPr>
      <xdr:spPr>
        <a:xfrm rot="194879" flipH="1">
          <a:off x="2052696" y="3082109"/>
          <a:ext cx="199909" cy="16038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66675</xdr:colOff>
      <xdr:row>12</xdr:row>
      <xdr:rowOff>180975</xdr:rowOff>
    </xdr:from>
    <xdr:to>
      <xdr:col>2</xdr:col>
      <xdr:colOff>914400</xdr:colOff>
      <xdr:row>17</xdr:row>
      <xdr:rowOff>133350</xdr:rowOff>
    </xdr:to>
    <xdr:pic>
      <xdr:nvPicPr>
        <xdr:cNvPr id="2" name="Graphic 1" descr="House">
          <a:extLst>
            <a:ext uri="{FF2B5EF4-FFF2-40B4-BE49-F238E27FC236}">
              <a16:creationId xmlns:a16="http://schemas.microsoft.com/office/drawing/2014/main" id="{3279E73B-3DA7-4E41-9BC5-1AFC848EB1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19350" y="4238625"/>
          <a:ext cx="847725" cy="962025"/>
        </a:xfrm>
        <a:prstGeom prst="rect">
          <a:avLst/>
        </a:prstGeom>
      </xdr:spPr>
    </xdr:pic>
    <xdr:clientData/>
  </xdr:twoCellAnchor>
  <xdr:twoCellAnchor editAs="oneCell">
    <xdr:from>
      <xdr:col>6</xdr:col>
      <xdr:colOff>57150</xdr:colOff>
      <xdr:row>12</xdr:row>
      <xdr:rowOff>161925</xdr:rowOff>
    </xdr:from>
    <xdr:to>
      <xdr:col>6</xdr:col>
      <xdr:colOff>904875</xdr:colOff>
      <xdr:row>17</xdr:row>
      <xdr:rowOff>114300</xdr:rowOff>
    </xdr:to>
    <xdr:pic>
      <xdr:nvPicPr>
        <xdr:cNvPr id="5" name="Graphic 4" descr="House">
          <a:extLst>
            <a:ext uri="{FF2B5EF4-FFF2-40B4-BE49-F238E27FC236}">
              <a16:creationId xmlns:a16="http://schemas.microsoft.com/office/drawing/2014/main" id="{8906DBE2-0E3E-4A7E-B128-3F0CBE1117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296025" y="4219575"/>
          <a:ext cx="847725" cy="962025"/>
        </a:xfrm>
        <a:prstGeom prst="rect">
          <a:avLst/>
        </a:prstGeom>
      </xdr:spPr>
    </xdr:pic>
    <xdr:clientData/>
  </xdr:twoCellAnchor>
  <xdr:twoCellAnchor editAs="oneCell">
    <xdr:from>
      <xdr:col>0</xdr:col>
      <xdr:colOff>471236</xdr:colOff>
      <xdr:row>12</xdr:row>
      <xdr:rowOff>240631</xdr:rowOff>
    </xdr:from>
    <xdr:to>
      <xdr:col>0</xdr:col>
      <xdr:colOff>1385636</xdr:colOff>
      <xdr:row>17</xdr:row>
      <xdr:rowOff>142374</xdr:rowOff>
    </xdr:to>
    <xdr:pic>
      <xdr:nvPicPr>
        <xdr:cNvPr id="6" name="Graphic 5" descr="City">
          <a:extLst>
            <a:ext uri="{FF2B5EF4-FFF2-40B4-BE49-F238E27FC236}">
              <a16:creationId xmlns:a16="http://schemas.microsoft.com/office/drawing/2014/main" id="{004D6FD2-B706-46B4-9C0B-C6284AA9FF2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71236" y="4321342"/>
          <a:ext cx="914400" cy="914400"/>
        </a:xfrm>
        <a:prstGeom prst="rect">
          <a:avLst/>
        </a:prstGeom>
      </xdr:spPr>
    </xdr:pic>
    <xdr:clientData/>
  </xdr:twoCellAnchor>
  <xdr:twoCellAnchor editAs="oneCell">
    <xdr:from>
      <xdr:col>4</xdr:col>
      <xdr:colOff>60158</xdr:colOff>
      <xdr:row>13</xdr:row>
      <xdr:rowOff>10026</xdr:rowOff>
    </xdr:from>
    <xdr:to>
      <xdr:col>4</xdr:col>
      <xdr:colOff>974558</xdr:colOff>
      <xdr:row>17</xdr:row>
      <xdr:rowOff>162426</xdr:rowOff>
    </xdr:to>
    <xdr:pic>
      <xdr:nvPicPr>
        <xdr:cNvPr id="8" name="Graphic 7" descr="City">
          <a:extLst>
            <a:ext uri="{FF2B5EF4-FFF2-40B4-BE49-F238E27FC236}">
              <a16:creationId xmlns:a16="http://schemas.microsoft.com/office/drawing/2014/main" id="{DE8C5AF7-F492-4093-AA40-11584F9FCCE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321342" y="4341394"/>
          <a:ext cx="914400" cy="914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317376</xdr:colOff>
      <xdr:row>5</xdr:row>
      <xdr:rowOff>242876</xdr:rowOff>
    </xdr:from>
    <xdr:to>
      <xdr:col>1</xdr:col>
      <xdr:colOff>480709</xdr:colOff>
      <xdr:row>6</xdr:row>
      <xdr:rowOff>64350</xdr:rowOff>
    </xdr:to>
    <xdr:sp macro="" textlink="">
      <xdr:nvSpPr>
        <xdr:cNvPr id="6" name="Arrow: Bent 5">
          <a:extLst>
            <a:ext uri="{FF2B5EF4-FFF2-40B4-BE49-F238E27FC236}">
              <a16:creationId xmlns:a16="http://schemas.microsoft.com/office/drawing/2014/main" id="{D63D0992-DC01-4019-AEFD-E187896FB43C}"/>
            </a:ext>
          </a:extLst>
        </xdr:cNvPr>
        <xdr:cNvSpPr/>
      </xdr:nvSpPr>
      <xdr:spPr>
        <a:xfrm rot="194879" flipH="1">
          <a:off x="1984251" y="3243251"/>
          <a:ext cx="163333" cy="183424"/>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7</xdr:col>
      <xdr:colOff>66675</xdr:colOff>
      <xdr:row>39</xdr:row>
      <xdr:rowOff>134045</xdr:rowOff>
    </xdr:from>
    <xdr:ext cx="75973" cy="6771220"/>
    <xdr:sp macro="" textlink="">
      <xdr:nvSpPr>
        <xdr:cNvPr id="21" name="TextBox 20">
          <a:extLst>
            <a:ext uri="{FF2B5EF4-FFF2-40B4-BE49-F238E27FC236}">
              <a16:creationId xmlns:a16="http://schemas.microsoft.com/office/drawing/2014/main" id="{FF43693A-B823-425A-A238-266366D41A48}"/>
            </a:ext>
          </a:extLst>
        </xdr:cNvPr>
        <xdr:cNvSpPr txBox="1"/>
      </xdr:nvSpPr>
      <xdr:spPr>
        <a:xfrm>
          <a:off x="7219950" y="10135295"/>
          <a:ext cx="75973" cy="6771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00">
              <a:hlinkClick xmlns:r="http://schemas.openxmlformats.org/officeDocument/2006/relationships" r:id="rId1" tooltip="http://www.freefoto.com/preview/1550-20-53/Window--Venice--Italy"/>
            </a:rPr>
            <a:t>This Photo</a:t>
          </a:r>
          <a:r>
            <a:rPr lang="en-US" sz="900"/>
            <a:t> by Unknown Author is licensed under </a:t>
          </a:r>
          <a:r>
            <a:rPr lang="en-US" sz="900">
              <a:hlinkClick xmlns:r="http://schemas.openxmlformats.org/officeDocument/2006/relationships" r:id="rId2" tooltip="https://creativecommons.org/licenses/by-nc-nd/3.0/"/>
            </a:rPr>
            <a:t>CC BY-NC-ND</a:t>
          </a:r>
          <a:endParaRPr lang="en-US" sz="900"/>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xdr:col>
      <xdr:colOff>253828</xdr:colOff>
      <xdr:row>5</xdr:row>
      <xdr:rowOff>253416</xdr:rowOff>
    </xdr:from>
    <xdr:to>
      <xdr:col>1</xdr:col>
      <xdr:colOff>460547</xdr:colOff>
      <xdr:row>5</xdr:row>
      <xdr:rowOff>365709</xdr:rowOff>
    </xdr:to>
    <xdr:sp macro="" textlink="">
      <xdr:nvSpPr>
        <xdr:cNvPr id="14" name="Arrow: Bent 13">
          <a:extLst>
            <a:ext uri="{FF2B5EF4-FFF2-40B4-BE49-F238E27FC236}">
              <a16:creationId xmlns:a16="http://schemas.microsoft.com/office/drawing/2014/main" id="{EF6D7F81-CD6C-49A7-86A5-3E62BDF87246}"/>
            </a:ext>
          </a:extLst>
        </xdr:cNvPr>
        <xdr:cNvSpPr/>
      </xdr:nvSpPr>
      <xdr:spPr>
        <a:xfrm flipH="1">
          <a:off x="1673053" y="2587041"/>
          <a:ext cx="206719" cy="112293"/>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628650</xdr:colOff>
      <xdr:row>8</xdr:row>
      <xdr:rowOff>47626</xdr:rowOff>
    </xdr:from>
    <xdr:to>
      <xdr:col>0</xdr:col>
      <xdr:colOff>1466850</xdr:colOff>
      <xdr:row>8</xdr:row>
      <xdr:rowOff>238125</xdr:rowOff>
    </xdr:to>
    <xdr:cxnSp macro="">
      <xdr:nvCxnSpPr>
        <xdr:cNvPr id="3" name="Straight Arrow Connector 2">
          <a:extLst>
            <a:ext uri="{FF2B5EF4-FFF2-40B4-BE49-F238E27FC236}">
              <a16:creationId xmlns:a16="http://schemas.microsoft.com/office/drawing/2014/main" id="{F02885E4-34CF-41F7-819D-4AA04140CCE9}"/>
            </a:ext>
          </a:extLst>
        </xdr:cNvPr>
        <xdr:cNvCxnSpPr/>
      </xdr:nvCxnSpPr>
      <xdr:spPr>
        <a:xfrm flipV="1">
          <a:off x="628650" y="3905251"/>
          <a:ext cx="838200" cy="190499"/>
        </a:xfrm>
        <a:prstGeom prst="straightConnector1">
          <a:avLst/>
        </a:prstGeom>
        <a:ln w="15875">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485776</xdr:colOff>
      <xdr:row>1</xdr:row>
      <xdr:rowOff>19046</xdr:rowOff>
    </xdr:from>
    <xdr:to>
      <xdr:col>9</xdr:col>
      <xdr:colOff>190501</xdr:colOff>
      <xdr:row>2</xdr:row>
      <xdr:rowOff>352424</xdr:rowOff>
    </xdr:to>
    <xdr:sp macro="" textlink="">
      <xdr:nvSpPr>
        <xdr:cNvPr id="16" name="Arrow: Bent 15">
          <a:extLst>
            <a:ext uri="{FF2B5EF4-FFF2-40B4-BE49-F238E27FC236}">
              <a16:creationId xmlns:a16="http://schemas.microsoft.com/office/drawing/2014/main" id="{924700D9-974C-4288-B971-2E6104F4839A}"/>
            </a:ext>
          </a:extLst>
        </xdr:cNvPr>
        <xdr:cNvSpPr/>
      </xdr:nvSpPr>
      <xdr:spPr>
        <a:xfrm rot="10800000" flipH="1">
          <a:off x="9896476" y="323846"/>
          <a:ext cx="552450" cy="1095378"/>
        </a:xfrm>
        <a:prstGeom prst="bentArrow">
          <a:avLst>
            <a:gd name="adj1" fmla="val 12316"/>
            <a:gd name="adj2" fmla="val 25000"/>
            <a:gd name="adj3" fmla="val 27857"/>
            <a:gd name="adj4" fmla="val 4232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10</xdr:col>
      <xdr:colOff>276225</xdr:colOff>
      <xdr:row>6</xdr:row>
      <xdr:rowOff>76200</xdr:rowOff>
    </xdr:from>
    <xdr:to>
      <xdr:col>10</xdr:col>
      <xdr:colOff>561975</xdr:colOff>
      <xdr:row>10</xdr:row>
      <xdr:rowOff>38100</xdr:rowOff>
    </xdr:to>
    <xdr:sp macro="" textlink="">
      <xdr:nvSpPr>
        <xdr:cNvPr id="17" name="Arrow: Up 16">
          <a:extLst>
            <a:ext uri="{FF2B5EF4-FFF2-40B4-BE49-F238E27FC236}">
              <a16:creationId xmlns:a16="http://schemas.microsoft.com/office/drawing/2014/main" id="{FEF2AFF0-7D61-4643-9167-FCB7E8181593}"/>
            </a:ext>
          </a:extLst>
        </xdr:cNvPr>
        <xdr:cNvSpPr/>
      </xdr:nvSpPr>
      <xdr:spPr>
        <a:xfrm>
          <a:off x="11382375" y="2457450"/>
          <a:ext cx="285750" cy="9525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295275</xdr:colOff>
      <xdr:row>6</xdr:row>
      <xdr:rowOff>38100</xdr:rowOff>
    </xdr:from>
    <xdr:to>
      <xdr:col>11</xdr:col>
      <xdr:colOff>571500</xdr:colOff>
      <xdr:row>10</xdr:row>
      <xdr:rowOff>47625</xdr:rowOff>
    </xdr:to>
    <xdr:sp macro="" textlink="">
      <xdr:nvSpPr>
        <xdr:cNvPr id="18" name="Arrow: Up 17">
          <a:extLst>
            <a:ext uri="{FF2B5EF4-FFF2-40B4-BE49-F238E27FC236}">
              <a16:creationId xmlns:a16="http://schemas.microsoft.com/office/drawing/2014/main" id="{21ACFD45-485E-471D-A495-B045560E85DA}"/>
            </a:ext>
          </a:extLst>
        </xdr:cNvPr>
        <xdr:cNvSpPr/>
      </xdr:nvSpPr>
      <xdr:spPr>
        <a:xfrm>
          <a:off x="12249150" y="2419350"/>
          <a:ext cx="276225" cy="100012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76201</xdr:colOff>
      <xdr:row>8</xdr:row>
      <xdr:rowOff>228599</xdr:rowOff>
    </xdr:from>
    <xdr:to>
      <xdr:col>12</xdr:col>
      <xdr:colOff>428626</xdr:colOff>
      <xdr:row>11</xdr:row>
      <xdr:rowOff>161924</xdr:rowOff>
    </xdr:to>
    <xdr:cxnSp macro="">
      <xdr:nvCxnSpPr>
        <xdr:cNvPr id="20" name="Connector: Elbow 19">
          <a:extLst>
            <a:ext uri="{FF2B5EF4-FFF2-40B4-BE49-F238E27FC236}">
              <a16:creationId xmlns:a16="http://schemas.microsoft.com/office/drawing/2014/main" id="{37563A09-5025-4D1C-A84E-5ABD0181D78E}"/>
            </a:ext>
          </a:extLst>
        </xdr:cNvPr>
        <xdr:cNvCxnSpPr/>
      </xdr:nvCxnSpPr>
      <xdr:spPr>
        <a:xfrm rot="10800000" flipV="1">
          <a:off x="9486901" y="3105149"/>
          <a:ext cx="3743325" cy="676275"/>
        </a:xfrm>
        <a:prstGeom prst="bentConnector3">
          <a:avLst>
            <a:gd name="adj1" fmla="val 68066"/>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419100</xdr:colOff>
      <xdr:row>6</xdr:row>
      <xdr:rowOff>209550</xdr:rowOff>
    </xdr:from>
    <xdr:to>
      <xdr:col>12</xdr:col>
      <xdr:colOff>419100</xdr:colOff>
      <xdr:row>8</xdr:row>
      <xdr:rowOff>228600</xdr:rowOff>
    </xdr:to>
    <xdr:cxnSp macro="">
      <xdr:nvCxnSpPr>
        <xdr:cNvPr id="26" name="Straight Connector 25">
          <a:extLst>
            <a:ext uri="{FF2B5EF4-FFF2-40B4-BE49-F238E27FC236}">
              <a16:creationId xmlns:a16="http://schemas.microsoft.com/office/drawing/2014/main" id="{56C1946F-86B4-4AE0-861E-264DDD92813C}"/>
            </a:ext>
          </a:extLst>
        </xdr:cNvPr>
        <xdr:cNvCxnSpPr/>
      </xdr:nvCxnSpPr>
      <xdr:spPr>
        <a:xfrm>
          <a:off x="13220700" y="2590800"/>
          <a:ext cx="0" cy="514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pageSetUpPr fitToPage="1"/>
  </sheetPr>
  <dimension ref="A2:P60"/>
  <sheetViews>
    <sheetView showGridLines="0" showRowColHeaders="0" tabSelected="1" zoomScale="85" zoomScaleNormal="85" workbookViewId="0">
      <selection activeCell="A3" sqref="A3:N3"/>
    </sheetView>
  </sheetViews>
  <sheetFormatPr defaultRowHeight="15" x14ac:dyDescent="0.25"/>
  <cols>
    <col min="15" max="15" width="2.42578125" customWidth="1"/>
  </cols>
  <sheetData>
    <row r="2" spans="1:15" ht="30.75" x14ac:dyDescent="0.45">
      <c r="A2" s="611" t="s">
        <v>572</v>
      </c>
      <c r="B2" s="611"/>
      <c r="C2" s="611"/>
      <c r="D2" s="611"/>
      <c r="E2" s="611"/>
      <c r="F2" s="611"/>
      <c r="G2" s="611"/>
      <c r="H2" s="611"/>
      <c r="I2" s="611"/>
      <c r="J2" s="611"/>
      <c r="K2" s="611"/>
      <c r="L2" s="611"/>
      <c r="M2" s="611"/>
      <c r="N2" s="611"/>
    </row>
    <row r="3" spans="1:15" ht="27.75" x14ac:dyDescent="0.4">
      <c r="A3" s="612" t="s">
        <v>573</v>
      </c>
      <c r="B3" s="612"/>
      <c r="C3" s="612"/>
      <c r="D3" s="612"/>
      <c r="E3" s="612"/>
      <c r="F3" s="612"/>
      <c r="G3" s="612"/>
      <c r="H3" s="612"/>
      <c r="I3" s="612"/>
      <c r="J3" s="612"/>
      <c r="K3" s="612"/>
      <c r="L3" s="612"/>
      <c r="M3" s="612"/>
      <c r="N3" s="612"/>
    </row>
    <row r="4" spans="1:15" ht="18.75" x14ac:dyDescent="0.3">
      <c r="A4" s="613" t="s">
        <v>574</v>
      </c>
      <c r="B4" s="613"/>
      <c r="C4" s="613"/>
      <c r="D4" s="613"/>
      <c r="E4" s="613"/>
      <c r="F4" s="613"/>
      <c r="G4" s="613"/>
      <c r="H4" s="613"/>
      <c r="I4" s="613"/>
      <c r="J4" s="613"/>
      <c r="K4" s="613"/>
      <c r="L4" s="613"/>
      <c r="M4" s="613"/>
      <c r="N4" s="613"/>
    </row>
    <row r="5" spans="1:15" ht="22.5" x14ac:dyDescent="0.35">
      <c r="A5" s="614"/>
      <c r="B5" s="614"/>
      <c r="C5" s="614"/>
      <c r="D5" s="614"/>
      <c r="E5" s="614"/>
      <c r="F5" s="614"/>
      <c r="G5" s="614"/>
      <c r="H5" s="614"/>
      <c r="I5" s="614"/>
      <c r="J5" s="614"/>
      <c r="K5" s="614"/>
      <c r="L5" s="614"/>
      <c r="M5" s="614"/>
      <c r="N5" s="614"/>
    </row>
    <row r="8" spans="1:15" x14ac:dyDescent="0.25">
      <c r="O8" s="1"/>
    </row>
    <row r="9" spans="1:15" x14ac:dyDescent="0.25">
      <c r="O9" s="1"/>
    </row>
    <row r="10" spans="1:15" x14ac:dyDescent="0.25">
      <c r="O10" s="1"/>
    </row>
    <row r="37" spans="1:16" x14ac:dyDescent="0.25">
      <c r="A37" s="22"/>
    </row>
    <row r="43" spans="1:16" ht="30.75" x14ac:dyDescent="0.45">
      <c r="A43" s="611" t="s">
        <v>575</v>
      </c>
      <c r="B43" s="611"/>
      <c r="C43" s="611"/>
      <c r="D43" s="611"/>
      <c r="E43" s="611"/>
      <c r="F43" s="611"/>
      <c r="G43" s="611"/>
      <c r="H43" s="611"/>
      <c r="I43" s="611"/>
      <c r="J43" s="611"/>
      <c r="K43" s="611"/>
      <c r="L43" s="611"/>
      <c r="M43" s="611"/>
      <c r="N43" s="611"/>
      <c r="O43" s="611"/>
      <c r="P43" s="611"/>
    </row>
    <row r="60" spans="1:15" ht="109.5" customHeight="1" x14ac:dyDescent="0.25">
      <c r="A60" s="615"/>
      <c r="B60" s="616"/>
      <c r="C60" s="616"/>
      <c r="D60" s="616"/>
      <c r="E60" s="616"/>
      <c r="F60" s="616"/>
      <c r="G60" s="616"/>
      <c r="H60" s="616"/>
      <c r="I60" s="616"/>
      <c r="J60" s="616"/>
      <c r="K60" s="616"/>
      <c r="L60" s="616"/>
      <c r="M60" s="616"/>
      <c r="N60" s="616"/>
      <c r="O60" s="616"/>
    </row>
  </sheetData>
  <sheetProtection algorithmName="SHA-512" hashValue="pNteKR2XRCj9TdiVYpelBWTaUXeaapakN94bIMnJ7Jn5GJzOY0xjFsob9gvkm5XZ1YyYHGqWDoeQS4b67QSl+g==" saltValue="zda59FEhVuEWjiOZnyumIA==" spinCount="100000" sheet="1" objects="1" scenarios="1"/>
  <mergeCells count="6">
    <mergeCell ref="A2:N2"/>
    <mergeCell ref="A3:N3"/>
    <mergeCell ref="A4:N4"/>
    <mergeCell ref="A5:N5"/>
    <mergeCell ref="A60:O60"/>
    <mergeCell ref="A43:P43"/>
  </mergeCells>
  <printOptions horizontalCentered="1"/>
  <pageMargins left="0.7" right="0.7" top="0.75" bottom="0.75" header="0.3" footer="0.3"/>
  <pageSetup scale="7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pageSetUpPr fitToPage="1"/>
  </sheetPr>
  <dimension ref="A1:CA210"/>
  <sheetViews>
    <sheetView showGridLines="0" showRowColHeaders="0" zoomScaleNormal="100" workbookViewId="0">
      <selection activeCell="D21" sqref="D21"/>
    </sheetView>
  </sheetViews>
  <sheetFormatPr defaultColWidth="9.140625" defaultRowHeight="15" x14ac:dyDescent="0.25"/>
  <cols>
    <col min="1" max="1" width="23" style="160" customWidth="1"/>
    <col min="2" max="2" width="12.85546875" style="160" customWidth="1"/>
    <col min="3" max="3" width="28.140625" style="160" customWidth="1"/>
    <col min="4" max="5" width="14.85546875" style="160" customWidth="1"/>
    <col min="6" max="6" width="13.7109375" style="160" customWidth="1"/>
    <col min="7" max="7" width="28.140625" style="160" customWidth="1"/>
    <col min="8" max="8" width="14.85546875" style="160" customWidth="1"/>
    <col min="9" max="9" width="4.5703125" style="160" customWidth="1"/>
    <col min="10" max="10" width="3.140625" style="160" customWidth="1"/>
    <col min="11" max="75" width="9.140625" style="160"/>
    <col min="76" max="76" width="28.140625" style="160" customWidth="1"/>
    <col min="77" max="16384" width="9.140625" style="160"/>
  </cols>
  <sheetData>
    <row r="1" spans="1:51" ht="24.75" customHeight="1" thickBot="1" x14ac:dyDescent="0.3">
      <c r="A1" s="641" t="s">
        <v>2</v>
      </c>
      <c r="B1" s="642"/>
      <c r="C1" s="638" t="s">
        <v>74</v>
      </c>
      <c r="D1" s="639"/>
      <c r="E1" s="640" t="s">
        <v>472</v>
      </c>
      <c r="F1" s="767"/>
      <c r="G1" s="640" t="s">
        <v>75</v>
      </c>
      <c r="H1" s="639"/>
      <c r="I1" s="1017"/>
      <c r="J1" s="610"/>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row>
    <row r="2" spans="1:51" ht="72.75" customHeight="1" x14ac:dyDescent="0.25">
      <c r="A2" s="643" t="s">
        <v>180</v>
      </c>
      <c r="B2" s="644"/>
      <c r="C2" s="181" t="s">
        <v>192</v>
      </c>
      <c r="D2" s="182" t="s">
        <v>13</v>
      </c>
      <c r="E2" s="474" t="s">
        <v>473</v>
      </c>
      <c r="F2" s="475" t="s">
        <v>122</v>
      </c>
      <c r="G2" s="183" t="s">
        <v>183</v>
      </c>
      <c r="H2" s="184" t="s">
        <v>193</v>
      </c>
      <c r="I2" s="1018"/>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row>
    <row r="3" spans="1:51" ht="40.5" customHeight="1" thickBot="1" x14ac:dyDescent="0.3">
      <c r="A3" s="645" t="s">
        <v>191</v>
      </c>
      <c r="B3" s="646"/>
      <c r="C3" s="476" t="s">
        <v>12</v>
      </c>
      <c r="D3" s="301" t="s">
        <v>181</v>
      </c>
      <c r="E3" s="302" t="s">
        <v>12</v>
      </c>
      <c r="F3" s="301" t="s">
        <v>474</v>
      </c>
      <c r="G3" s="302" t="s">
        <v>12</v>
      </c>
      <c r="H3" s="447" t="s">
        <v>184</v>
      </c>
      <c r="I3" s="1019"/>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row>
    <row r="4" spans="1:51" ht="31.5" customHeight="1" thickBot="1" x14ac:dyDescent="0.3">
      <c r="A4" s="634" t="s">
        <v>8</v>
      </c>
      <c r="B4" s="635"/>
      <c r="C4" s="252">
        <f>B10*'Storefront Windows Data'!I17</f>
        <v>780.56999999999994</v>
      </c>
      <c r="D4" s="253">
        <f>C4/30</f>
        <v>26.018999999999998</v>
      </c>
      <c r="E4" s="450">
        <f>B10*'Storefront Windows Data'!I19</f>
        <v>829.56999999999994</v>
      </c>
      <c r="F4" s="478"/>
      <c r="G4" s="256">
        <f>B10*'Storefront Windows Data'!I11</f>
        <v>3021.3399999999997</v>
      </c>
      <c r="H4" s="257">
        <f>G4/12</f>
        <v>251.77833333333331</v>
      </c>
      <c r="I4" s="1020"/>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c r="AT4" s="161"/>
      <c r="AU4" s="161"/>
      <c r="AV4" s="161"/>
      <c r="AW4" s="161"/>
      <c r="AX4" s="161"/>
      <c r="AY4" s="161"/>
    </row>
    <row r="5" spans="1:51" ht="31.5" customHeight="1" thickBot="1" x14ac:dyDescent="0.3">
      <c r="A5" s="636" t="s">
        <v>182</v>
      </c>
      <c r="B5" s="637"/>
      <c r="C5" s="259">
        <f>C4</f>
        <v>780.56999999999994</v>
      </c>
      <c r="D5" s="260"/>
      <c r="E5" s="263">
        <f>E4</f>
        <v>829.56999999999994</v>
      </c>
      <c r="F5" s="477"/>
      <c r="G5" s="263">
        <f>G4/12*30</f>
        <v>7553.3499999999995</v>
      </c>
      <c r="H5" s="264"/>
      <c r="I5" s="1020"/>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row>
    <row r="6" spans="1:51" ht="28.5" customHeight="1" thickBot="1" x14ac:dyDescent="0.3">
      <c r="A6" s="188"/>
      <c r="B6" s="189" t="s">
        <v>7</v>
      </c>
      <c r="C6" s="761"/>
      <c r="D6" s="762"/>
      <c r="E6" s="762"/>
      <c r="F6" s="762"/>
      <c r="G6" s="762"/>
      <c r="H6" s="763"/>
      <c r="I6" s="1021"/>
      <c r="J6" s="161"/>
      <c r="K6" s="161"/>
      <c r="L6" s="161"/>
      <c r="M6" s="161"/>
      <c r="N6" s="161"/>
      <c r="O6" s="161"/>
      <c r="P6" s="161"/>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1"/>
      <c r="AT6" s="161"/>
      <c r="AU6" s="161"/>
      <c r="AV6" s="161"/>
      <c r="AW6" s="161"/>
      <c r="AX6" s="161"/>
      <c r="AY6" s="161"/>
    </row>
    <row r="7" spans="1:51" ht="20.100000000000001" customHeight="1" x14ac:dyDescent="0.25">
      <c r="A7" s="190" t="s">
        <v>5</v>
      </c>
      <c r="B7" s="206">
        <v>96.5</v>
      </c>
      <c r="C7" s="647" t="s">
        <v>3</v>
      </c>
      <c r="D7" s="648"/>
      <c r="E7" s="648"/>
      <c r="F7" s="648"/>
      <c r="G7" s="648"/>
      <c r="H7" s="749"/>
      <c r="I7" s="1012"/>
      <c r="J7" s="161"/>
      <c r="K7" s="161"/>
      <c r="L7" s="161"/>
      <c r="M7" s="161"/>
      <c r="N7" s="161"/>
      <c r="O7" s="161"/>
      <c r="P7" s="161"/>
      <c r="Q7" s="161"/>
      <c r="R7" s="161"/>
      <c r="S7" s="161"/>
      <c r="T7" s="161"/>
      <c r="U7" s="161"/>
      <c r="V7" s="161"/>
      <c r="W7" s="161"/>
      <c r="X7" s="161"/>
      <c r="Y7" s="161"/>
      <c r="Z7" s="161"/>
      <c r="AA7" s="161"/>
      <c r="AB7" s="161"/>
      <c r="AC7" s="161"/>
      <c r="AD7" s="161"/>
      <c r="AE7" s="161"/>
      <c r="AF7" s="161"/>
      <c r="AG7" s="161"/>
      <c r="AH7" s="161"/>
      <c r="AI7" s="161"/>
      <c r="AJ7" s="161"/>
      <c r="AK7" s="161"/>
      <c r="AL7" s="161"/>
      <c r="AM7" s="161"/>
      <c r="AN7" s="161"/>
      <c r="AO7" s="161"/>
      <c r="AP7" s="161"/>
      <c r="AQ7" s="161"/>
      <c r="AR7" s="161"/>
      <c r="AS7" s="161"/>
      <c r="AT7" s="161"/>
      <c r="AU7" s="161"/>
      <c r="AV7" s="161"/>
      <c r="AW7" s="161"/>
      <c r="AX7" s="161"/>
      <c r="AY7" s="161"/>
    </row>
    <row r="8" spans="1:51" ht="20.100000000000001" customHeight="1" x14ac:dyDescent="0.25">
      <c r="A8" s="191" t="s">
        <v>4</v>
      </c>
      <c r="B8" s="207">
        <v>72.25</v>
      </c>
      <c r="C8" s="750" t="s">
        <v>187</v>
      </c>
      <c r="D8" s="751"/>
      <c r="E8" s="751"/>
      <c r="F8" s="751"/>
      <c r="G8" s="751"/>
      <c r="H8" s="752"/>
      <c r="I8" s="1012"/>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c r="AP8" s="161"/>
      <c r="AQ8" s="161"/>
      <c r="AR8" s="161"/>
      <c r="AS8" s="161"/>
      <c r="AT8" s="161"/>
      <c r="AU8" s="161"/>
      <c r="AV8" s="161"/>
      <c r="AW8" s="161"/>
      <c r="AX8" s="161"/>
      <c r="AY8" s="161"/>
    </row>
    <row r="9" spans="1:51" ht="20.100000000000001" customHeight="1" thickBot="1" x14ac:dyDescent="0.3">
      <c r="A9" s="192" t="s">
        <v>185</v>
      </c>
      <c r="B9" s="479">
        <v>1</v>
      </c>
      <c r="C9" s="753" t="s">
        <v>188</v>
      </c>
      <c r="D9" s="754"/>
      <c r="E9" s="754"/>
      <c r="F9" s="754"/>
      <c r="G9" s="754"/>
      <c r="H9" s="755"/>
      <c r="I9" s="1012"/>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row>
    <row r="10" spans="1:51" ht="20.100000000000001" customHeight="1" thickBot="1" x14ac:dyDescent="0.3">
      <c r="A10" s="193" t="s">
        <v>186</v>
      </c>
      <c r="B10" s="480">
        <f>ROUNDUP(((B7*B8*B9)/144),0)</f>
        <v>49</v>
      </c>
      <c r="C10" s="756" t="s">
        <v>189</v>
      </c>
      <c r="D10" s="756"/>
      <c r="E10" s="756"/>
      <c r="F10" s="756"/>
      <c r="G10" s="756"/>
      <c r="H10" s="757"/>
      <c r="I10" s="1012"/>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row>
    <row r="11" spans="1:51" ht="20.100000000000001" customHeight="1" thickBot="1" x14ac:dyDescent="0.3">
      <c r="A11" s="162" t="s">
        <v>159</v>
      </c>
      <c r="B11" s="194">
        <f>(B7*B8*B9)/144</f>
        <v>48.417534722222221</v>
      </c>
      <c r="C11" s="758" t="s">
        <v>190</v>
      </c>
      <c r="D11" s="759"/>
      <c r="E11" s="759"/>
      <c r="F11" s="759"/>
      <c r="G11" s="759"/>
      <c r="H11" s="760"/>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row>
    <row r="12" spans="1:51" ht="20.100000000000001" customHeight="1" thickBot="1" x14ac:dyDescent="0.3">
      <c r="A12" s="162"/>
      <c r="B12" s="1022"/>
      <c r="C12" s="764" t="s">
        <v>475</v>
      </c>
      <c r="D12" s="765"/>
      <c r="E12" s="765"/>
      <c r="F12" s="765"/>
      <c r="G12" s="765"/>
      <c r="H12" s="766"/>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161"/>
      <c r="AY12" s="161"/>
    </row>
    <row r="13" spans="1:51" ht="20.100000000000001" customHeight="1" thickBot="1" x14ac:dyDescent="0.3">
      <c r="A13" s="195"/>
      <c r="B13" s="1023"/>
      <c r="C13" s="747"/>
      <c r="D13" s="748"/>
      <c r="E13" s="748"/>
      <c r="F13" s="748"/>
      <c r="G13" s="748"/>
      <c r="H13" s="208"/>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row>
    <row r="14" spans="1:51" x14ac:dyDescent="0.25">
      <c r="A14" s="162"/>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row>
    <row r="15" spans="1:51" x14ac:dyDescent="0.25">
      <c r="A15" s="161"/>
      <c r="B15" s="196"/>
      <c r="C15" s="161"/>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row>
    <row r="16" spans="1:51" x14ac:dyDescent="0.25">
      <c r="A16" s="203"/>
      <c r="B16" s="198"/>
      <c r="C16" s="161"/>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row>
    <row r="17" spans="1:51" x14ac:dyDescent="0.25">
      <c r="A17" s="203"/>
      <c r="B17" s="198"/>
      <c r="C17" s="161"/>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row>
    <row r="18" spans="1:51" x14ac:dyDescent="0.25">
      <c r="A18" s="203"/>
      <c r="B18" s="198"/>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row>
    <row r="19" spans="1:51" x14ac:dyDescent="0.25">
      <c r="A19" s="199"/>
      <c r="B19" s="199"/>
      <c r="C19" s="199"/>
      <c r="D19" s="199"/>
      <c r="E19" s="199"/>
      <c r="F19" s="199"/>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row>
    <row r="20" spans="1:51" x14ac:dyDescent="0.25">
      <c r="A20" s="1011" t="s">
        <v>102</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row>
    <row r="21" spans="1:51" x14ac:dyDescent="0.25">
      <c r="A21" s="199"/>
      <c r="B21" s="199"/>
      <c r="C21" s="199"/>
      <c r="D21" s="199"/>
      <c r="E21" s="199"/>
      <c r="F21" s="199"/>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row>
    <row r="22" spans="1:51" x14ac:dyDescent="0.25">
      <c r="A22" s="201"/>
      <c r="B22" s="161"/>
      <c r="C22" s="161"/>
      <c r="D22" s="161"/>
      <c r="E22" s="16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row>
    <row r="23" spans="1:51" x14ac:dyDescent="0.25">
      <c r="A23" s="1010"/>
      <c r="B23" s="161"/>
      <c r="C23" s="161"/>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row>
    <row r="24" spans="1:51" x14ac:dyDescent="0.25">
      <c r="A24" s="161"/>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row>
    <row r="25" spans="1:51" x14ac:dyDescent="0.25">
      <c r="A25" s="161"/>
      <c r="B25" s="161"/>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row>
    <row r="26" spans="1:51" x14ac:dyDescent="0.25">
      <c r="A26" s="202"/>
      <c r="B26" s="202"/>
      <c r="C26" s="202"/>
      <c r="D26" s="202"/>
      <c r="E26" s="202"/>
      <c r="F26" s="202"/>
      <c r="G26" s="202"/>
      <c r="H26" s="202"/>
      <c r="I26" s="202"/>
      <c r="J26" s="203"/>
      <c r="K26" s="203"/>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row>
    <row r="27" spans="1:51" x14ac:dyDescent="0.25">
      <c r="A27" s="202"/>
      <c r="B27" s="202"/>
      <c r="C27" s="202"/>
      <c r="D27" s="202"/>
      <c r="E27" s="202"/>
      <c r="F27" s="202"/>
      <c r="G27" s="202"/>
      <c r="H27" s="202"/>
      <c r="I27" s="202"/>
      <c r="J27" s="203"/>
      <c r="K27" s="203"/>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row>
    <row r="28" spans="1:51" x14ac:dyDescent="0.25">
      <c r="A28" s="202"/>
      <c r="B28" s="202"/>
      <c r="C28" s="202"/>
      <c r="D28" s="202"/>
      <c r="E28" s="202"/>
      <c r="F28" s="202"/>
      <c r="G28" s="202"/>
      <c r="H28" s="202"/>
      <c r="I28" s="202"/>
      <c r="J28" s="203"/>
      <c r="K28" s="203"/>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row>
    <row r="29" spans="1:51" x14ac:dyDescent="0.25">
      <c r="A29" s="202"/>
      <c r="B29" s="202"/>
      <c r="C29" s="202"/>
      <c r="D29" s="202"/>
      <c r="E29" s="202"/>
      <c r="F29" s="202"/>
      <c r="G29" s="202"/>
      <c r="H29" s="202"/>
      <c r="I29" s="202"/>
      <c r="J29" s="203"/>
      <c r="K29" s="203"/>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row>
    <row r="30" spans="1:51" x14ac:dyDescent="0.25">
      <c r="A30" s="202"/>
      <c r="B30" s="202"/>
      <c r="C30" s="202"/>
      <c r="D30" s="202"/>
      <c r="E30" s="202"/>
      <c r="F30" s="202"/>
      <c r="G30" s="202"/>
      <c r="H30" s="202"/>
      <c r="I30" s="202"/>
      <c r="J30" s="203"/>
      <c r="K30" s="203"/>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row>
    <row r="31" spans="1:51" x14ac:dyDescent="0.25">
      <c r="A31" s="202"/>
      <c r="B31" s="202"/>
      <c r="C31" s="202"/>
      <c r="D31" s="202"/>
      <c r="E31" s="202"/>
      <c r="F31" s="202"/>
      <c r="G31" s="202"/>
      <c r="H31" s="202"/>
      <c r="I31" s="202"/>
      <c r="J31" s="203"/>
      <c r="K31" s="203"/>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row>
    <row r="32" spans="1:51" x14ac:dyDescent="0.25">
      <c r="A32" s="202"/>
      <c r="B32" s="202"/>
      <c r="C32" s="202"/>
      <c r="D32" s="202"/>
      <c r="E32" s="202"/>
      <c r="F32" s="202"/>
      <c r="G32" s="202"/>
      <c r="H32" s="202"/>
      <c r="I32" s="202"/>
      <c r="J32" s="203"/>
      <c r="K32" s="203"/>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row>
    <row r="33" spans="1:51" x14ac:dyDescent="0.25">
      <c r="A33" s="202"/>
      <c r="B33" s="202"/>
      <c r="C33" s="202"/>
      <c r="D33" s="202"/>
      <c r="E33" s="202"/>
      <c r="F33" s="202"/>
      <c r="G33" s="202"/>
      <c r="H33" s="202"/>
      <c r="I33" s="202"/>
      <c r="J33" s="203"/>
      <c r="K33" s="203"/>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row>
    <row r="34" spans="1:51" x14ac:dyDescent="0.25">
      <c r="A34" s="202"/>
      <c r="B34" s="202"/>
      <c r="C34" s="202"/>
      <c r="D34" s="202"/>
      <c r="E34" s="202"/>
      <c r="F34" s="202"/>
      <c r="G34" s="202"/>
      <c r="H34" s="202"/>
      <c r="I34" s="202"/>
      <c r="J34" s="203"/>
      <c r="K34" s="203"/>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row>
    <row r="35" spans="1:51" x14ac:dyDescent="0.25">
      <c r="A35" s="202"/>
      <c r="B35" s="202"/>
      <c r="C35" s="202"/>
      <c r="D35" s="202"/>
      <c r="E35" s="202"/>
      <c r="F35" s="202"/>
      <c r="G35" s="202"/>
      <c r="H35" s="202"/>
      <c r="I35" s="202"/>
      <c r="J35" s="203"/>
      <c r="K35" s="203"/>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row>
    <row r="36" spans="1:51" x14ac:dyDescent="0.25">
      <c r="A36" s="202"/>
      <c r="B36" s="202"/>
      <c r="C36" s="202"/>
      <c r="D36" s="202"/>
      <c r="E36" s="202"/>
      <c r="F36" s="202"/>
      <c r="G36" s="202"/>
      <c r="H36" s="202"/>
      <c r="I36" s="202"/>
      <c r="J36" s="203"/>
      <c r="K36" s="203"/>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1"/>
      <c r="AX36" s="161"/>
      <c r="AY36" s="161"/>
    </row>
    <row r="37" spans="1:51" x14ac:dyDescent="0.25">
      <c r="A37" s="202"/>
      <c r="B37" s="202"/>
      <c r="C37" s="202"/>
      <c r="D37" s="202"/>
      <c r="E37" s="202"/>
      <c r="F37" s="202"/>
      <c r="G37" s="202"/>
      <c r="H37" s="202"/>
      <c r="I37" s="202"/>
      <c r="J37" s="203"/>
      <c r="K37" s="203"/>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row>
    <row r="38" spans="1:51" x14ac:dyDescent="0.25">
      <c r="A38" s="202"/>
      <c r="B38" s="202"/>
      <c r="C38" s="202"/>
      <c r="D38" s="202"/>
      <c r="E38" s="202"/>
      <c r="F38" s="202"/>
      <c r="G38" s="202"/>
      <c r="H38" s="202"/>
      <c r="I38" s="202"/>
      <c r="J38" s="203"/>
      <c r="K38" s="203"/>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161"/>
      <c r="AP38" s="161"/>
      <c r="AQ38" s="161"/>
      <c r="AR38" s="161"/>
      <c r="AS38" s="161"/>
      <c r="AT38" s="161"/>
      <c r="AU38" s="161"/>
      <c r="AV38" s="161"/>
      <c r="AW38" s="161"/>
      <c r="AX38" s="161"/>
      <c r="AY38" s="161"/>
    </row>
    <row r="39" spans="1:51" x14ac:dyDescent="0.25">
      <c r="A39" s="202"/>
      <c r="B39" s="202"/>
      <c r="C39" s="202"/>
      <c r="D39" s="202"/>
      <c r="E39" s="202"/>
      <c r="F39" s="202"/>
      <c r="G39" s="202"/>
      <c r="H39" s="202"/>
      <c r="I39" s="202"/>
      <c r="J39" s="203"/>
      <c r="K39" s="203"/>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1"/>
      <c r="AW39" s="161"/>
      <c r="AX39" s="161"/>
      <c r="AY39" s="161"/>
    </row>
    <row r="40" spans="1:51" x14ac:dyDescent="0.25">
      <c r="A40" s="202"/>
      <c r="B40" s="202"/>
      <c r="C40" s="202"/>
      <c r="D40" s="202"/>
      <c r="E40" s="202"/>
      <c r="F40" s="202"/>
      <c r="G40" s="202"/>
      <c r="H40" s="202"/>
      <c r="I40" s="202"/>
      <c r="J40" s="203"/>
      <c r="K40" s="203"/>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1"/>
      <c r="AW40" s="161"/>
      <c r="AX40" s="161"/>
      <c r="AY40" s="161"/>
    </row>
    <row r="41" spans="1:51" x14ac:dyDescent="0.25">
      <c r="A41" s="202"/>
      <c r="B41" s="202"/>
      <c r="C41" s="202"/>
      <c r="D41" s="202"/>
      <c r="E41" s="202"/>
      <c r="F41" s="202"/>
      <c r="G41" s="202"/>
      <c r="H41" s="202"/>
      <c r="I41" s="202"/>
      <c r="J41" s="203"/>
      <c r="K41" s="203"/>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c r="AN41" s="161"/>
      <c r="AO41" s="161"/>
      <c r="AP41" s="161"/>
      <c r="AQ41" s="161"/>
      <c r="AR41" s="161"/>
      <c r="AS41" s="161"/>
      <c r="AT41" s="161"/>
      <c r="AU41" s="161"/>
      <c r="AV41" s="161"/>
      <c r="AW41" s="161"/>
      <c r="AX41" s="161"/>
      <c r="AY41" s="161"/>
    </row>
    <row r="42" spans="1:51" x14ac:dyDescent="0.25">
      <c r="A42" s="202"/>
      <c r="B42" s="202"/>
      <c r="C42" s="202"/>
      <c r="D42" s="202"/>
      <c r="E42" s="202"/>
      <c r="F42" s="202"/>
      <c r="G42" s="202"/>
      <c r="H42" s="202"/>
      <c r="I42" s="202"/>
      <c r="J42" s="203"/>
      <c r="K42" s="203"/>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c r="AN42" s="161"/>
      <c r="AO42" s="161"/>
      <c r="AP42" s="161"/>
      <c r="AQ42" s="161"/>
      <c r="AR42" s="161"/>
      <c r="AS42" s="161"/>
      <c r="AT42" s="161"/>
      <c r="AU42" s="161"/>
      <c r="AV42" s="161"/>
      <c r="AW42" s="161"/>
      <c r="AX42" s="161"/>
      <c r="AY42" s="161"/>
    </row>
    <row r="43" spans="1:51" x14ac:dyDescent="0.25">
      <c r="A43" s="202"/>
      <c r="B43" s="202"/>
      <c r="C43" s="202"/>
      <c r="D43" s="202"/>
      <c r="E43" s="202"/>
      <c r="F43" s="202"/>
      <c r="G43" s="202"/>
      <c r="H43" s="202"/>
      <c r="I43" s="202"/>
      <c r="J43" s="203"/>
      <c r="K43" s="203"/>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c r="AN43" s="161"/>
      <c r="AO43" s="161"/>
      <c r="AP43" s="161"/>
      <c r="AQ43" s="161"/>
      <c r="AR43" s="161"/>
      <c r="AS43" s="161"/>
      <c r="AT43" s="161"/>
      <c r="AU43" s="161"/>
      <c r="AV43" s="161"/>
      <c r="AW43" s="161"/>
      <c r="AX43" s="161"/>
      <c r="AY43" s="161"/>
    </row>
    <row r="44" spans="1:51" x14ac:dyDescent="0.25">
      <c r="A44" s="202"/>
      <c r="B44" s="202"/>
      <c r="C44" s="202"/>
      <c r="D44" s="202"/>
      <c r="E44" s="202"/>
      <c r="F44" s="202"/>
      <c r="G44" s="202"/>
      <c r="H44" s="202"/>
      <c r="I44" s="202"/>
      <c r="J44" s="203"/>
      <c r="K44" s="203"/>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c r="AN44" s="161"/>
      <c r="AO44" s="161"/>
      <c r="AP44" s="161"/>
      <c r="AQ44" s="161"/>
      <c r="AR44" s="161"/>
      <c r="AS44" s="161"/>
      <c r="AT44" s="161"/>
      <c r="AU44" s="161"/>
      <c r="AV44" s="161"/>
      <c r="AW44" s="161"/>
      <c r="AX44" s="161"/>
      <c r="AY44" s="161"/>
    </row>
    <row r="45" spans="1:51" x14ac:dyDescent="0.25">
      <c r="A45" s="202"/>
      <c r="B45" s="202"/>
      <c r="C45" s="202"/>
      <c r="D45" s="202"/>
      <c r="E45" s="202"/>
      <c r="F45" s="202"/>
      <c r="G45" s="202"/>
      <c r="H45" s="202"/>
      <c r="I45" s="202"/>
      <c r="J45" s="203"/>
      <c r="K45" s="203"/>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c r="AN45" s="161"/>
      <c r="AO45" s="161"/>
      <c r="AP45" s="161"/>
      <c r="AQ45" s="161"/>
      <c r="AR45" s="161"/>
      <c r="AS45" s="161"/>
      <c r="AT45" s="161"/>
      <c r="AU45" s="161"/>
      <c r="AV45" s="161"/>
      <c r="AW45" s="161"/>
      <c r="AX45" s="161"/>
      <c r="AY45" s="161"/>
    </row>
    <row r="46" spans="1:51" x14ac:dyDescent="0.25">
      <c r="A46" s="202"/>
      <c r="B46" s="202"/>
      <c r="C46" s="202"/>
      <c r="D46" s="202"/>
      <c r="E46" s="202"/>
      <c r="F46" s="202"/>
      <c r="G46" s="202"/>
      <c r="H46" s="202"/>
      <c r="I46" s="202"/>
      <c r="J46" s="203"/>
      <c r="K46" s="203"/>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c r="AN46" s="161"/>
      <c r="AO46" s="161"/>
      <c r="AP46" s="161"/>
      <c r="AQ46" s="161"/>
      <c r="AR46" s="161"/>
      <c r="AS46" s="161"/>
      <c r="AT46" s="161"/>
      <c r="AU46" s="161"/>
      <c r="AV46" s="161"/>
      <c r="AW46" s="161"/>
      <c r="AX46" s="161"/>
      <c r="AY46" s="161"/>
    </row>
    <row r="47" spans="1:51" x14ac:dyDescent="0.25">
      <c r="A47" s="202"/>
      <c r="B47" s="202"/>
      <c r="C47" s="202"/>
      <c r="D47" s="202"/>
      <c r="E47" s="202"/>
      <c r="F47" s="202"/>
      <c r="G47" s="202"/>
      <c r="H47" s="202"/>
      <c r="I47" s="202"/>
      <c r="J47" s="203"/>
      <c r="K47" s="203"/>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row>
    <row r="48" spans="1:51" x14ac:dyDescent="0.25">
      <c r="A48" s="202"/>
      <c r="B48" s="202"/>
      <c r="C48" s="202"/>
      <c r="D48" s="202"/>
      <c r="E48" s="202"/>
      <c r="F48" s="202"/>
      <c r="G48" s="202"/>
      <c r="H48" s="202"/>
      <c r="I48" s="202"/>
      <c r="J48" s="203"/>
      <c r="K48" s="203"/>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row>
    <row r="49" spans="1:51" x14ac:dyDescent="0.25">
      <c r="A49" s="202"/>
      <c r="B49" s="202"/>
      <c r="C49" s="202"/>
      <c r="D49" s="202"/>
      <c r="E49" s="202"/>
      <c r="F49" s="202"/>
      <c r="G49" s="202"/>
      <c r="H49" s="202"/>
      <c r="I49" s="202"/>
      <c r="J49" s="203"/>
      <c r="K49" s="203"/>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row>
    <row r="50" spans="1:51" x14ac:dyDescent="0.25">
      <c r="A50" s="202"/>
      <c r="B50" s="202"/>
      <c r="C50" s="202"/>
      <c r="D50" s="202"/>
      <c r="E50" s="202"/>
      <c r="F50" s="202"/>
      <c r="G50" s="202"/>
      <c r="H50" s="202"/>
      <c r="I50" s="202"/>
      <c r="J50" s="203"/>
      <c r="K50" s="203"/>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c r="AN50" s="161"/>
      <c r="AO50" s="161"/>
      <c r="AP50" s="161"/>
      <c r="AQ50" s="161"/>
      <c r="AR50" s="161"/>
      <c r="AS50" s="161"/>
      <c r="AT50" s="161"/>
      <c r="AU50" s="161"/>
      <c r="AV50" s="161"/>
      <c r="AW50" s="161"/>
      <c r="AX50" s="161"/>
      <c r="AY50" s="161"/>
    </row>
    <row r="51" spans="1:51" x14ac:dyDescent="0.25">
      <c r="A51" s="202"/>
      <c r="B51" s="202"/>
      <c r="C51" s="202"/>
      <c r="D51" s="202"/>
      <c r="E51" s="202"/>
      <c r="F51" s="202"/>
      <c r="G51" s="202"/>
      <c r="H51" s="202"/>
      <c r="I51" s="202"/>
      <c r="J51" s="203"/>
      <c r="K51" s="203"/>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row>
    <row r="52" spans="1:51" x14ac:dyDescent="0.25">
      <c r="A52" s="202"/>
      <c r="B52" s="202"/>
      <c r="C52" s="202"/>
      <c r="D52" s="202"/>
      <c r="E52" s="202"/>
      <c r="F52" s="202"/>
      <c r="G52" s="202"/>
      <c r="H52" s="202"/>
      <c r="I52" s="202"/>
      <c r="J52" s="203"/>
      <c r="K52" s="203"/>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row>
    <row r="53" spans="1:51" x14ac:dyDescent="0.25">
      <c r="A53" s="202"/>
      <c r="B53" s="202"/>
      <c r="C53" s="202"/>
      <c r="D53" s="202"/>
      <c r="E53" s="202"/>
      <c r="F53" s="202"/>
      <c r="G53" s="202"/>
      <c r="H53" s="202"/>
      <c r="I53" s="202"/>
      <c r="J53" s="203"/>
      <c r="K53" s="203"/>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row>
    <row r="54" spans="1:51" x14ac:dyDescent="0.25">
      <c r="A54" s="202"/>
      <c r="B54" s="202"/>
      <c r="C54" s="202"/>
      <c r="D54" s="202"/>
      <c r="E54" s="202"/>
      <c r="F54" s="202"/>
      <c r="G54" s="202"/>
      <c r="H54" s="202"/>
      <c r="I54" s="202"/>
      <c r="J54" s="203"/>
      <c r="K54" s="203"/>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row>
    <row r="55" spans="1:51" x14ac:dyDescent="0.25">
      <c r="A55" s="202"/>
      <c r="B55" s="202"/>
      <c r="C55" s="202"/>
      <c r="D55" s="202"/>
      <c r="E55" s="202"/>
      <c r="F55" s="202"/>
      <c r="G55" s="202"/>
      <c r="H55" s="202"/>
      <c r="I55" s="202"/>
      <c r="J55" s="203"/>
      <c r="K55" s="203"/>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row>
    <row r="56" spans="1:51" x14ac:dyDescent="0.25">
      <c r="A56" s="202"/>
      <c r="B56" s="202"/>
      <c r="C56" s="202"/>
      <c r="D56" s="202"/>
      <c r="E56" s="202"/>
      <c r="F56" s="202"/>
      <c r="G56" s="202"/>
      <c r="H56" s="202"/>
      <c r="I56" s="202"/>
      <c r="J56" s="203"/>
      <c r="K56" s="203"/>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c r="AN56" s="161"/>
      <c r="AO56" s="161"/>
      <c r="AP56" s="161"/>
      <c r="AQ56" s="161"/>
      <c r="AR56" s="161"/>
      <c r="AS56" s="161"/>
      <c r="AT56" s="161"/>
      <c r="AU56" s="161"/>
      <c r="AV56" s="161"/>
      <c r="AW56" s="161"/>
      <c r="AX56" s="161"/>
      <c r="AY56" s="161"/>
    </row>
    <row r="57" spans="1:51" x14ac:dyDescent="0.25">
      <c r="A57" s="202"/>
      <c r="B57" s="202"/>
      <c r="C57" s="202"/>
      <c r="D57" s="202"/>
      <c r="E57" s="202"/>
      <c r="F57" s="202"/>
      <c r="G57" s="202"/>
      <c r="H57" s="202"/>
      <c r="I57" s="202"/>
      <c r="J57" s="203"/>
      <c r="K57" s="203"/>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1"/>
      <c r="AY57" s="161"/>
    </row>
    <row r="58" spans="1:51" x14ac:dyDescent="0.25">
      <c r="A58" s="202"/>
      <c r="B58" s="202"/>
      <c r="C58" s="202"/>
      <c r="D58" s="202"/>
      <c r="E58" s="202"/>
      <c r="F58" s="202"/>
      <c r="G58" s="202"/>
      <c r="H58" s="202"/>
      <c r="I58" s="202"/>
      <c r="J58" s="203"/>
      <c r="K58" s="203"/>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c r="AN58" s="161"/>
      <c r="AO58" s="161"/>
      <c r="AP58" s="161"/>
      <c r="AQ58" s="161"/>
      <c r="AR58" s="161"/>
      <c r="AS58" s="161"/>
      <c r="AT58" s="161"/>
      <c r="AU58" s="161"/>
      <c r="AV58" s="161"/>
      <c r="AW58" s="161"/>
      <c r="AX58" s="161"/>
      <c r="AY58" s="161"/>
    </row>
    <row r="59" spans="1:51" x14ac:dyDescent="0.25">
      <c r="A59" s="202"/>
      <c r="B59" s="202"/>
      <c r="C59" s="202"/>
      <c r="D59" s="202"/>
      <c r="E59" s="202"/>
      <c r="F59" s="202"/>
      <c r="G59" s="202"/>
      <c r="H59" s="202"/>
      <c r="I59" s="202"/>
      <c r="J59" s="203"/>
      <c r="K59" s="203"/>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1"/>
      <c r="AY59" s="161"/>
    </row>
    <row r="60" spans="1:51" x14ac:dyDescent="0.25">
      <c r="A60" s="202"/>
      <c r="B60" s="202"/>
      <c r="C60" s="202"/>
      <c r="D60" s="202"/>
      <c r="E60" s="202"/>
      <c r="F60" s="202"/>
      <c r="G60" s="202"/>
      <c r="H60" s="202"/>
      <c r="I60" s="202"/>
      <c r="J60" s="203"/>
      <c r="K60" s="203"/>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row>
    <row r="61" spans="1:51" x14ac:dyDescent="0.25">
      <c r="A61" s="202"/>
      <c r="B61" s="202"/>
      <c r="C61" s="202"/>
      <c r="D61" s="202"/>
      <c r="E61" s="202"/>
      <c r="F61" s="202"/>
      <c r="G61" s="202"/>
      <c r="H61" s="202"/>
      <c r="I61" s="202"/>
      <c r="J61" s="203"/>
      <c r="K61" s="203"/>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row>
    <row r="62" spans="1:51" x14ac:dyDescent="0.25">
      <c r="A62" s="202"/>
      <c r="B62" s="202"/>
      <c r="C62" s="202"/>
      <c r="D62" s="202"/>
      <c r="E62" s="202"/>
      <c r="F62" s="202"/>
      <c r="G62" s="202"/>
      <c r="H62" s="202"/>
      <c r="I62" s="202"/>
      <c r="J62" s="203"/>
      <c r="K62" s="203"/>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row>
    <row r="63" spans="1:51" x14ac:dyDescent="0.25">
      <c r="A63" s="202"/>
      <c r="B63" s="202"/>
      <c r="C63" s="202"/>
      <c r="D63" s="202"/>
      <c r="E63" s="202"/>
      <c r="F63" s="202"/>
      <c r="G63" s="202"/>
      <c r="H63" s="202"/>
      <c r="I63" s="202"/>
      <c r="J63" s="203"/>
      <c r="K63" s="203"/>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row>
    <row r="64" spans="1:51" x14ac:dyDescent="0.25">
      <c r="A64" s="202"/>
      <c r="B64" s="202"/>
      <c r="C64" s="202"/>
      <c r="D64" s="202"/>
      <c r="E64" s="202"/>
      <c r="F64" s="202"/>
      <c r="G64" s="202"/>
      <c r="H64" s="202"/>
      <c r="I64" s="202"/>
      <c r="J64" s="203"/>
      <c r="K64" s="203"/>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161"/>
      <c r="AW64" s="161"/>
      <c r="AX64" s="161"/>
      <c r="AY64" s="161"/>
    </row>
    <row r="65" spans="1:51" x14ac:dyDescent="0.25">
      <c r="A65" s="202"/>
      <c r="B65" s="202"/>
      <c r="C65" s="202"/>
      <c r="D65" s="202"/>
      <c r="E65" s="202"/>
      <c r="F65" s="202"/>
      <c r="G65" s="202"/>
      <c r="H65" s="202"/>
      <c r="I65" s="202"/>
      <c r="J65" s="203"/>
      <c r="K65" s="203"/>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row>
    <row r="66" spans="1:51" x14ac:dyDescent="0.25">
      <c r="A66" s="202"/>
      <c r="B66" s="202"/>
      <c r="C66" s="202"/>
      <c r="D66" s="202"/>
      <c r="E66" s="202"/>
      <c r="F66" s="202"/>
      <c r="G66" s="202"/>
      <c r="H66" s="202"/>
      <c r="I66" s="202"/>
      <c r="J66" s="203"/>
      <c r="K66" s="203"/>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61"/>
      <c r="AV66" s="161"/>
      <c r="AW66" s="161"/>
      <c r="AX66" s="161"/>
      <c r="AY66" s="161"/>
    </row>
    <row r="67" spans="1:51" x14ac:dyDescent="0.25">
      <c r="A67" s="202"/>
      <c r="B67" s="202"/>
      <c r="C67" s="202"/>
      <c r="D67" s="202"/>
      <c r="E67" s="202"/>
      <c r="F67" s="202"/>
      <c r="G67" s="202"/>
      <c r="H67" s="202"/>
      <c r="I67" s="202"/>
      <c r="J67" s="203"/>
      <c r="K67" s="203"/>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row>
    <row r="68" spans="1:51" x14ac:dyDescent="0.25">
      <c r="A68" s="202"/>
      <c r="B68" s="202"/>
      <c r="C68" s="202"/>
      <c r="D68" s="202"/>
      <c r="E68" s="202"/>
      <c r="F68" s="202"/>
      <c r="G68" s="202"/>
      <c r="H68" s="202"/>
      <c r="I68" s="202"/>
      <c r="J68" s="203"/>
      <c r="K68" s="203"/>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row>
    <row r="69" spans="1:51" x14ac:dyDescent="0.25">
      <c r="A69" s="202"/>
      <c r="B69" s="202"/>
      <c r="C69" s="202"/>
      <c r="D69" s="202"/>
      <c r="E69" s="202"/>
      <c r="F69" s="202"/>
      <c r="G69" s="202"/>
      <c r="H69" s="202"/>
      <c r="I69" s="202"/>
      <c r="J69" s="203"/>
      <c r="K69" s="203"/>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row>
    <row r="70" spans="1:51" x14ac:dyDescent="0.25">
      <c r="A70" s="202"/>
      <c r="B70" s="202"/>
      <c r="C70" s="202"/>
      <c r="D70" s="202"/>
      <c r="E70" s="202"/>
      <c r="F70" s="202"/>
      <c r="G70" s="202"/>
      <c r="H70" s="202"/>
      <c r="I70" s="202"/>
      <c r="J70" s="203"/>
      <c r="K70" s="203"/>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c r="AO70" s="161"/>
      <c r="AP70" s="161"/>
      <c r="AQ70" s="161"/>
      <c r="AR70" s="161"/>
      <c r="AS70" s="161"/>
      <c r="AT70" s="161"/>
      <c r="AU70" s="161"/>
      <c r="AV70" s="161"/>
      <c r="AW70" s="161"/>
      <c r="AX70" s="161"/>
      <c r="AY70" s="161"/>
    </row>
    <row r="71" spans="1:51" x14ac:dyDescent="0.25">
      <c r="A71" s="202"/>
      <c r="B71" s="202"/>
      <c r="C71" s="202"/>
      <c r="D71" s="202"/>
      <c r="E71" s="202"/>
      <c r="F71" s="202"/>
      <c r="G71" s="202"/>
      <c r="H71" s="202"/>
      <c r="I71" s="202"/>
      <c r="J71" s="203"/>
      <c r="K71" s="203"/>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row>
    <row r="72" spans="1:51" x14ac:dyDescent="0.25">
      <c r="A72" s="202"/>
      <c r="B72" s="202"/>
      <c r="C72" s="202"/>
      <c r="D72" s="202"/>
      <c r="E72" s="202"/>
      <c r="F72" s="202"/>
      <c r="G72" s="202"/>
      <c r="H72" s="202"/>
      <c r="I72" s="202"/>
      <c r="J72" s="203"/>
      <c r="K72" s="203"/>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row>
    <row r="73" spans="1:51" x14ac:dyDescent="0.25">
      <c r="A73" s="202"/>
      <c r="B73" s="202"/>
      <c r="C73" s="202"/>
      <c r="D73" s="202"/>
      <c r="E73" s="202"/>
      <c r="F73" s="202"/>
      <c r="G73" s="202"/>
      <c r="H73" s="202"/>
      <c r="I73" s="202"/>
      <c r="J73" s="203"/>
      <c r="K73" s="203"/>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row>
    <row r="74" spans="1:51" x14ac:dyDescent="0.25">
      <c r="A74" s="202"/>
      <c r="B74" s="202"/>
      <c r="C74" s="202"/>
      <c r="D74" s="202"/>
      <c r="E74" s="202"/>
      <c r="F74" s="202"/>
      <c r="G74" s="202"/>
      <c r="H74" s="202"/>
      <c r="I74" s="202"/>
      <c r="J74" s="203"/>
      <c r="K74" s="203"/>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row>
    <row r="75" spans="1:51" x14ac:dyDescent="0.25">
      <c r="A75" s="202"/>
      <c r="B75" s="202"/>
      <c r="C75" s="202"/>
      <c r="D75" s="202"/>
      <c r="E75" s="202"/>
      <c r="F75" s="202"/>
      <c r="G75" s="202"/>
      <c r="H75" s="202"/>
      <c r="I75" s="202"/>
      <c r="J75" s="203"/>
      <c r="K75" s="203"/>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c r="AN75" s="161"/>
      <c r="AO75" s="161"/>
      <c r="AP75" s="161"/>
      <c r="AQ75" s="161"/>
      <c r="AR75" s="161"/>
      <c r="AS75" s="161"/>
      <c r="AT75" s="161"/>
      <c r="AU75" s="161"/>
      <c r="AV75" s="161"/>
      <c r="AW75" s="161"/>
      <c r="AX75" s="161"/>
      <c r="AY75" s="161"/>
    </row>
    <row r="76" spans="1:51" x14ac:dyDescent="0.25">
      <c r="A76" s="202"/>
      <c r="B76" s="202"/>
      <c r="C76" s="202"/>
      <c r="D76" s="202"/>
      <c r="E76" s="202"/>
      <c r="F76" s="202"/>
      <c r="G76" s="202"/>
      <c r="H76" s="202"/>
      <c r="I76" s="202"/>
      <c r="J76" s="203"/>
      <c r="K76" s="203"/>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c r="AN76" s="161"/>
      <c r="AO76" s="161"/>
      <c r="AP76" s="161"/>
      <c r="AQ76" s="161"/>
      <c r="AR76" s="161"/>
      <c r="AS76" s="161"/>
      <c r="AT76" s="161"/>
      <c r="AU76" s="161"/>
      <c r="AV76" s="161"/>
      <c r="AW76" s="161"/>
      <c r="AX76" s="161"/>
      <c r="AY76" s="161"/>
    </row>
    <row r="77" spans="1:51" x14ac:dyDescent="0.25">
      <c r="A77" s="202"/>
      <c r="B77" s="202"/>
      <c r="C77" s="202"/>
      <c r="D77" s="202"/>
      <c r="E77" s="202"/>
      <c r="F77" s="202"/>
      <c r="G77" s="202"/>
      <c r="H77" s="202"/>
      <c r="I77" s="202"/>
      <c r="J77" s="203"/>
      <c r="K77" s="203"/>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c r="AN77" s="161"/>
      <c r="AO77" s="161"/>
      <c r="AP77" s="161"/>
      <c r="AQ77" s="161"/>
      <c r="AR77" s="161"/>
      <c r="AS77" s="161"/>
      <c r="AT77" s="161"/>
      <c r="AU77" s="161"/>
      <c r="AV77" s="161"/>
      <c r="AW77" s="161"/>
      <c r="AX77" s="161"/>
      <c r="AY77" s="161"/>
    </row>
    <row r="78" spans="1:51" x14ac:dyDescent="0.25">
      <c r="A78" s="202"/>
      <c r="B78" s="202"/>
      <c r="C78" s="202"/>
      <c r="D78" s="202"/>
      <c r="E78" s="202"/>
      <c r="F78" s="202"/>
      <c r="G78" s="202"/>
      <c r="H78" s="202"/>
      <c r="I78" s="202"/>
      <c r="J78" s="203"/>
      <c r="K78" s="203"/>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c r="AN78" s="161"/>
      <c r="AO78" s="161"/>
      <c r="AP78" s="161"/>
      <c r="AQ78" s="161"/>
      <c r="AR78" s="161"/>
      <c r="AS78" s="161"/>
      <c r="AT78" s="161"/>
      <c r="AU78" s="161"/>
      <c r="AV78" s="161"/>
      <c r="AW78" s="161"/>
      <c r="AX78" s="161"/>
      <c r="AY78" s="161"/>
    </row>
    <row r="79" spans="1:51" x14ac:dyDescent="0.25">
      <c r="A79" s="202"/>
      <c r="B79" s="202"/>
      <c r="C79" s="202"/>
      <c r="D79" s="202"/>
      <c r="E79" s="202"/>
      <c r="F79" s="202"/>
      <c r="G79" s="202"/>
      <c r="H79" s="202"/>
      <c r="I79" s="202"/>
      <c r="J79" s="203"/>
      <c r="K79" s="203"/>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c r="AN79" s="161"/>
      <c r="AO79" s="161"/>
      <c r="AP79" s="161"/>
      <c r="AQ79" s="161"/>
      <c r="AR79" s="161"/>
      <c r="AS79" s="161"/>
      <c r="AT79" s="161"/>
      <c r="AU79" s="161"/>
      <c r="AV79" s="161"/>
      <c r="AW79" s="161"/>
      <c r="AX79" s="161"/>
      <c r="AY79" s="161"/>
    </row>
    <row r="80" spans="1:51" x14ac:dyDescent="0.25">
      <c r="A80" s="202"/>
      <c r="B80" s="202"/>
      <c r="C80" s="202"/>
      <c r="D80" s="202"/>
      <c r="E80" s="202"/>
      <c r="F80" s="202"/>
      <c r="G80" s="202"/>
      <c r="H80" s="202"/>
      <c r="I80" s="202"/>
      <c r="J80" s="203"/>
      <c r="K80" s="203"/>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c r="AN80" s="161"/>
      <c r="AO80" s="161"/>
      <c r="AP80" s="161"/>
      <c r="AQ80" s="161"/>
      <c r="AR80" s="161"/>
      <c r="AS80" s="161"/>
      <c r="AT80" s="161"/>
      <c r="AU80" s="161"/>
      <c r="AV80" s="161"/>
      <c r="AW80" s="161"/>
      <c r="AX80" s="161"/>
      <c r="AY80" s="161"/>
    </row>
    <row r="81" spans="1:79" x14ac:dyDescent="0.25">
      <c r="A81" s="202"/>
      <c r="B81" s="202"/>
      <c r="C81" s="202"/>
      <c r="D81" s="202"/>
      <c r="E81" s="202"/>
      <c r="F81" s="202"/>
      <c r="G81" s="202"/>
      <c r="H81" s="202"/>
      <c r="I81" s="202"/>
      <c r="J81" s="203"/>
      <c r="K81" s="203"/>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c r="AN81" s="161"/>
      <c r="AO81" s="161"/>
      <c r="AP81" s="161"/>
      <c r="AQ81" s="161"/>
      <c r="AR81" s="161"/>
      <c r="AS81" s="161"/>
      <c r="AT81" s="161"/>
      <c r="AU81" s="161"/>
      <c r="AV81" s="161"/>
      <c r="AW81" s="161"/>
      <c r="AX81" s="161"/>
      <c r="AY81" s="161"/>
    </row>
    <row r="82" spans="1:79" x14ac:dyDescent="0.25">
      <c r="A82" s="202"/>
      <c r="B82" s="202"/>
      <c r="C82" s="202"/>
      <c r="D82" s="202"/>
      <c r="E82" s="202"/>
      <c r="F82" s="202"/>
      <c r="G82" s="202"/>
      <c r="H82" s="202"/>
      <c r="I82" s="202"/>
      <c r="J82" s="203"/>
      <c r="K82" s="203"/>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c r="AN82" s="161"/>
      <c r="AO82" s="161"/>
      <c r="AP82" s="161"/>
      <c r="AQ82" s="161"/>
      <c r="AR82" s="161"/>
      <c r="AS82" s="161"/>
      <c r="AT82" s="161"/>
      <c r="AU82" s="161"/>
      <c r="AV82" s="161"/>
      <c r="AW82" s="161"/>
      <c r="AX82" s="161"/>
      <c r="AY82" s="161"/>
    </row>
    <row r="83" spans="1:79" x14ac:dyDescent="0.25">
      <c r="A83" s="202"/>
      <c r="B83" s="202"/>
      <c r="C83" s="202"/>
      <c r="D83" s="202"/>
      <c r="E83" s="202"/>
      <c r="F83" s="202"/>
      <c r="G83" s="202"/>
      <c r="H83" s="202"/>
      <c r="I83" s="202"/>
      <c r="J83" s="203"/>
      <c r="K83" s="203"/>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c r="AN83" s="161"/>
      <c r="AO83" s="161"/>
      <c r="AP83" s="161"/>
      <c r="AQ83" s="161"/>
      <c r="AR83" s="161"/>
      <c r="AS83" s="161"/>
      <c r="AT83" s="161"/>
      <c r="AU83" s="161"/>
      <c r="AV83" s="161"/>
      <c r="AW83" s="161"/>
      <c r="AX83" s="161"/>
      <c r="AY83" s="161"/>
    </row>
    <row r="84" spans="1:79" x14ac:dyDescent="0.25">
      <c r="A84" s="202"/>
      <c r="B84" s="202"/>
      <c r="C84" s="202"/>
      <c r="D84" s="202"/>
      <c r="E84" s="202"/>
      <c r="F84" s="202"/>
      <c r="G84" s="202"/>
      <c r="H84" s="202"/>
      <c r="I84" s="202"/>
      <c r="J84" s="203"/>
      <c r="K84" s="203"/>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c r="AN84" s="161"/>
      <c r="AO84" s="161"/>
      <c r="AP84" s="161"/>
      <c r="AQ84" s="161"/>
      <c r="AR84" s="161"/>
      <c r="AS84" s="161"/>
      <c r="AT84" s="161"/>
      <c r="AU84" s="161"/>
      <c r="AV84" s="161"/>
      <c r="AW84" s="161"/>
      <c r="AX84" s="161"/>
      <c r="AY84" s="161"/>
    </row>
    <row r="85" spans="1:79" x14ac:dyDescent="0.25">
      <c r="A85" s="202"/>
      <c r="B85" s="202"/>
      <c r="C85" s="202"/>
      <c r="D85" s="202"/>
      <c r="E85" s="202"/>
      <c r="F85" s="202"/>
      <c r="G85" s="202"/>
      <c r="H85" s="202"/>
      <c r="I85" s="202"/>
      <c r="J85" s="203"/>
      <c r="K85" s="203"/>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c r="AN85" s="161"/>
      <c r="AO85" s="161"/>
      <c r="AP85" s="161"/>
      <c r="AQ85" s="161"/>
      <c r="AR85" s="161"/>
      <c r="AS85" s="161"/>
      <c r="AT85" s="161"/>
      <c r="AU85" s="161"/>
      <c r="AV85" s="161"/>
      <c r="AW85" s="161"/>
      <c r="AX85" s="161"/>
      <c r="AY85" s="161"/>
    </row>
    <row r="86" spans="1:79" x14ac:dyDescent="0.25">
      <c r="A86" s="202"/>
      <c r="B86" s="202"/>
      <c r="C86" s="202"/>
      <c r="D86" s="202"/>
      <c r="E86" s="202"/>
      <c r="F86" s="202"/>
      <c r="G86" s="202"/>
      <c r="H86" s="202"/>
      <c r="I86" s="202"/>
      <c r="J86" s="203"/>
      <c r="K86" s="203"/>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c r="AO86" s="161"/>
      <c r="AP86" s="161"/>
      <c r="AQ86" s="161"/>
      <c r="AR86" s="161"/>
      <c r="AS86" s="161"/>
      <c r="AT86" s="161"/>
      <c r="AU86" s="161"/>
      <c r="AV86" s="161"/>
      <c r="AW86" s="161"/>
      <c r="AX86" s="161"/>
      <c r="AY86" s="161"/>
    </row>
    <row r="87" spans="1:79" x14ac:dyDescent="0.25">
      <c r="A87" s="202"/>
      <c r="B87" s="202"/>
      <c r="C87" s="202"/>
      <c r="D87" s="202"/>
      <c r="E87" s="202"/>
      <c r="F87" s="202"/>
      <c r="G87" s="202"/>
      <c r="H87" s="202"/>
      <c r="I87" s="202"/>
      <c r="J87" s="203"/>
      <c r="K87" s="203"/>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c r="AN87" s="161"/>
      <c r="AO87" s="161"/>
      <c r="AP87" s="161"/>
      <c r="AQ87" s="161"/>
      <c r="AR87" s="161"/>
      <c r="AS87" s="161"/>
      <c r="AT87" s="161"/>
      <c r="AU87" s="161"/>
      <c r="AV87" s="161"/>
      <c r="AW87" s="161"/>
      <c r="AX87" s="161"/>
      <c r="AY87" s="161"/>
    </row>
    <row r="88" spans="1:79" x14ac:dyDescent="0.25">
      <c r="A88" s="202"/>
      <c r="B88" s="202"/>
      <c r="C88" s="202"/>
      <c r="D88" s="202"/>
      <c r="E88" s="202"/>
      <c r="F88" s="202"/>
      <c r="G88" s="202"/>
      <c r="H88" s="202"/>
      <c r="I88" s="202"/>
      <c r="J88" s="203"/>
      <c r="K88" s="203"/>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c r="AN88" s="161"/>
      <c r="AO88" s="161"/>
      <c r="AP88" s="161"/>
      <c r="AQ88" s="161"/>
      <c r="AR88" s="161"/>
      <c r="AS88" s="161"/>
      <c r="AT88" s="161"/>
      <c r="AU88" s="161"/>
      <c r="AV88" s="161"/>
      <c r="AW88" s="161"/>
      <c r="AX88" s="161"/>
      <c r="AY88" s="161"/>
    </row>
    <row r="89" spans="1:79" x14ac:dyDescent="0.25">
      <c r="A89" s="202"/>
      <c r="B89" s="202"/>
      <c r="C89" s="202"/>
      <c r="D89" s="202"/>
      <c r="E89" s="202"/>
      <c r="F89" s="202"/>
      <c r="G89" s="202"/>
      <c r="H89" s="202"/>
      <c r="I89" s="202"/>
      <c r="J89" s="203"/>
      <c r="K89" s="203"/>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c r="AV89" s="161"/>
      <c r="AW89" s="161"/>
      <c r="AX89" s="161"/>
      <c r="AY89" s="161"/>
    </row>
    <row r="90" spans="1:79" x14ac:dyDescent="0.25">
      <c r="A90" s="202"/>
      <c r="B90" s="202"/>
      <c r="C90" s="202"/>
      <c r="D90" s="202"/>
      <c r="E90" s="202"/>
      <c r="F90" s="202"/>
      <c r="G90" s="202"/>
      <c r="H90" s="202"/>
      <c r="I90" s="202"/>
      <c r="J90" s="203"/>
      <c r="K90" s="203"/>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1"/>
      <c r="AY90" s="161"/>
    </row>
    <row r="91" spans="1:79" x14ac:dyDescent="0.25">
      <c r="A91" s="202"/>
      <c r="B91" s="202"/>
      <c r="C91" s="202"/>
      <c r="D91" s="202"/>
      <c r="E91" s="202"/>
      <c r="F91" s="202"/>
      <c r="G91" s="202"/>
      <c r="H91" s="202"/>
      <c r="I91" s="202"/>
      <c r="J91" s="203"/>
      <c r="K91" s="203"/>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c r="AN91" s="161"/>
      <c r="AO91" s="161"/>
      <c r="AP91" s="161"/>
      <c r="AQ91" s="161"/>
      <c r="AR91" s="161"/>
      <c r="AS91" s="161"/>
      <c r="AT91" s="161"/>
      <c r="AU91" s="161"/>
      <c r="AV91" s="161"/>
      <c r="AW91" s="161"/>
      <c r="AX91" s="161"/>
      <c r="AY91" s="161"/>
    </row>
    <row r="92" spans="1:79" x14ac:dyDescent="0.25">
      <c r="A92" s="202"/>
      <c r="B92" s="202"/>
      <c r="C92" s="202"/>
      <c r="D92" s="202"/>
      <c r="E92" s="202"/>
      <c r="F92" s="202"/>
      <c r="G92" s="202"/>
      <c r="H92" s="202"/>
      <c r="I92" s="202"/>
      <c r="J92" s="203"/>
      <c r="K92" s="203"/>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1"/>
      <c r="AY92" s="161"/>
    </row>
    <row r="93" spans="1:79" x14ac:dyDescent="0.25">
      <c r="A93" s="202"/>
      <c r="B93" s="202"/>
      <c r="C93" s="202"/>
      <c r="D93" s="202"/>
      <c r="E93" s="202"/>
      <c r="F93" s="202"/>
      <c r="G93" s="202"/>
      <c r="H93" s="202"/>
      <c r="I93" s="202"/>
      <c r="J93" s="203"/>
      <c r="K93" s="203"/>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c r="AN93" s="161"/>
      <c r="AO93" s="161"/>
      <c r="AP93" s="161"/>
      <c r="AQ93" s="161"/>
      <c r="AR93" s="161"/>
      <c r="AS93" s="161"/>
      <c r="AT93" s="161"/>
      <c r="AU93" s="161"/>
      <c r="AV93" s="161"/>
      <c r="AW93" s="161"/>
      <c r="AX93" s="161"/>
      <c r="AY93" s="161"/>
    </row>
    <row r="94" spans="1:79" x14ac:dyDescent="0.25">
      <c r="A94" s="202"/>
      <c r="B94" s="202"/>
      <c r="C94" s="202"/>
      <c r="D94" s="202"/>
      <c r="E94" s="202"/>
      <c r="F94" s="202"/>
      <c r="G94" s="202"/>
      <c r="H94" s="202"/>
      <c r="I94" s="202"/>
      <c r="J94" s="203"/>
      <c r="K94" s="203"/>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c r="AN94" s="161"/>
      <c r="AO94" s="161"/>
      <c r="AP94" s="161"/>
      <c r="AQ94" s="161"/>
      <c r="AR94" s="161"/>
      <c r="AS94" s="161"/>
      <c r="AT94" s="161"/>
      <c r="AU94" s="161"/>
      <c r="AV94" s="161"/>
      <c r="AW94" s="161"/>
      <c r="AX94" s="161"/>
      <c r="AY94" s="161"/>
    </row>
    <row r="95" spans="1:79" x14ac:dyDescent="0.25">
      <c r="A95" s="202"/>
      <c r="B95" s="202"/>
      <c r="C95" s="202"/>
      <c r="D95" s="202"/>
      <c r="E95" s="202"/>
      <c r="F95" s="202"/>
      <c r="G95" s="202"/>
      <c r="H95" s="202"/>
      <c r="I95" s="202"/>
      <c r="J95" s="203"/>
      <c r="K95" s="203"/>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c r="AN95" s="161"/>
      <c r="AO95" s="161"/>
      <c r="AP95" s="161"/>
      <c r="AQ95" s="161"/>
      <c r="AR95" s="161"/>
      <c r="AS95" s="161"/>
      <c r="AT95" s="161"/>
      <c r="AU95" s="161"/>
      <c r="AV95" s="161"/>
      <c r="AW95" s="161"/>
      <c r="AX95" s="161"/>
      <c r="AY95" s="161"/>
    </row>
    <row r="96" spans="1:79" x14ac:dyDescent="0.25">
      <c r="A96" s="202"/>
      <c r="B96" s="202"/>
      <c r="C96" s="202"/>
      <c r="D96" s="202"/>
      <c r="E96" s="202"/>
      <c r="F96" s="202"/>
      <c r="G96" s="202"/>
      <c r="H96" s="202"/>
      <c r="I96" s="202"/>
      <c r="J96" s="203"/>
      <c r="K96" s="203"/>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c r="AN96" s="161"/>
      <c r="AO96" s="161"/>
      <c r="AP96" s="161"/>
      <c r="AQ96" s="161"/>
      <c r="AR96" s="161"/>
      <c r="AS96" s="161"/>
      <c r="AT96" s="161"/>
      <c r="AU96" s="161"/>
      <c r="AV96" s="161"/>
      <c r="AW96" s="161"/>
      <c r="AX96" s="161"/>
      <c r="AY96" s="161"/>
      <c r="BW96" s="203"/>
      <c r="BX96" s="203"/>
      <c r="BY96" s="203"/>
      <c r="BZ96" s="203"/>
      <c r="CA96" s="203"/>
    </row>
    <row r="97" spans="1:79" x14ac:dyDescent="0.25">
      <c r="A97" s="202"/>
      <c r="B97" s="202"/>
      <c r="C97" s="202"/>
      <c r="D97" s="202"/>
      <c r="E97" s="202"/>
      <c r="F97" s="202"/>
      <c r="G97" s="202"/>
      <c r="H97" s="202"/>
      <c r="I97" s="202"/>
      <c r="J97" s="203"/>
      <c r="K97" s="203"/>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c r="AN97" s="161"/>
      <c r="AO97" s="161"/>
      <c r="AP97" s="161"/>
      <c r="AQ97" s="161"/>
      <c r="AR97" s="161"/>
      <c r="AS97" s="161"/>
      <c r="AT97" s="161"/>
      <c r="AU97" s="161"/>
      <c r="AV97" s="161"/>
      <c r="AW97" s="161"/>
      <c r="AX97" s="161"/>
      <c r="AY97" s="161"/>
      <c r="BW97" s="203"/>
      <c r="BX97" s="203"/>
      <c r="BY97" s="203"/>
      <c r="BZ97" s="203"/>
      <c r="CA97" s="203"/>
    </row>
    <row r="98" spans="1:79" x14ac:dyDescent="0.25">
      <c r="A98" s="202"/>
      <c r="B98" s="202"/>
      <c r="C98" s="202"/>
      <c r="D98" s="202"/>
      <c r="E98" s="202"/>
      <c r="F98" s="202"/>
      <c r="G98" s="202"/>
      <c r="H98" s="202"/>
      <c r="I98" s="202"/>
      <c r="J98" s="203"/>
      <c r="K98" s="203"/>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1"/>
      <c r="AY98" s="161"/>
      <c r="BW98" s="203"/>
      <c r="BX98" s="203"/>
      <c r="BY98" s="204"/>
      <c r="BZ98" s="203"/>
      <c r="CA98" s="203"/>
    </row>
    <row r="99" spans="1:79" x14ac:dyDescent="0.25">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c r="AN99" s="161"/>
      <c r="AO99" s="161"/>
      <c r="AP99" s="161"/>
      <c r="AQ99" s="161"/>
      <c r="AR99" s="161"/>
      <c r="AS99" s="161"/>
      <c r="AT99" s="161"/>
      <c r="AU99" s="161"/>
      <c r="AV99" s="161"/>
      <c r="AW99" s="161"/>
      <c r="AX99" s="161"/>
      <c r="AY99" s="161"/>
      <c r="BW99" s="203"/>
      <c r="BX99" s="203"/>
      <c r="BY99" s="204"/>
      <c r="BZ99" s="203"/>
      <c r="CA99" s="203"/>
    </row>
    <row r="100" spans="1:79" x14ac:dyDescent="0.25">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c r="AW100" s="161"/>
      <c r="AX100" s="161"/>
      <c r="AY100" s="161"/>
      <c r="BW100" s="203"/>
      <c r="BX100" s="203"/>
      <c r="BY100" s="204"/>
      <c r="BZ100" s="203"/>
      <c r="CA100" s="203"/>
    </row>
    <row r="101" spans="1:79" x14ac:dyDescent="0.25">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c r="AN101" s="161"/>
      <c r="AO101" s="161"/>
      <c r="AP101" s="161"/>
      <c r="AQ101" s="161"/>
      <c r="AR101" s="161"/>
      <c r="AS101" s="161"/>
      <c r="AT101" s="161"/>
      <c r="AU101" s="161"/>
      <c r="AV101" s="161"/>
      <c r="AW101" s="161"/>
      <c r="AX101" s="161"/>
      <c r="AY101" s="161"/>
      <c r="BW101" s="203"/>
      <c r="BX101" s="203"/>
      <c r="BY101" s="203"/>
      <c r="BZ101" s="203"/>
      <c r="CA101" s="203"/>
    </row>
    <row r="102" spans="1:79" x14ac:dyDescent="0.25">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c r="AN102" s="161"/>
      <c r="AO102" s="161"/>
      <c r="AP102" s="161"/>
      <c r="AQ102" s="161"/>
      <c r="AR102" s="161"/>
      <c r="AS102" s="161"/>
      <c r="AT102" s="161"/>
      <c r="AU102" s="161"/>
      <c r="AV102" s="161"/>
      <c r="AW102" s="161"/>
      <c r="AX102" s="161"/>
      <c r="AY102" s="161"/>
      <c r="BW102" s="203"/>
      <c r="BX102" s="203"/>
      <c r="BY102" s="203"/>
      <c r="BZ102" s="203"/>
      <c r="CA102" s="203"/>
    </row>
    <row r="103" spans="1:79" x14ac:dyDescent="0.25">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c r="AW103" s="161"/>
      <c r="AX103" s="161"/>
      <c r="AY103" s="161"/>
      <c r="BW103" s="203"/>
      <c r="BX103" s="203"/>
      <c r="BY103" s="204"/>
      <c r="BZ103" s="203"/>
      <c r="CA103" s="203"/>
    </row>
    <row r="104" spans="1:79" x14ac:dyDescent="0.25">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c r="AN104" s="161"/>
      <c r="AO104" s="161"/>
      <c r="AP104" s="161"/>
      <c r="AQ104" s="161"/>
      <c r="AR104" s="161"/>
      <c r="AS104" s="161"/>
      <c r="AT104" s="161"/>
      <c r="AU104" s="161"/>
      <c r="AV104" s="161"/>
      <c r="AW104" s="161"/>
      <c r="AX104" s="161"/>
      <c r="AY104" s="161"/>
      <c r="BW104" s="203"/>
      <c r="BX104" s="203"/>
      <c r="BY104" s="204"/>
      <c r="BZ104" s="203"/>
      <c r="CA104" s="203"/>
    </row>
    <row r="105" spans="1:79" x14ac:dyDescent="0.25">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c r="AN105" s="161"/>
      <c r="AO105" s="161"/>
      <c r="AP105" s="161"/>
      <c r="AQ105" s="161"/>
      <c r="AR105" s="161"/>
      <c r="AS105" s="161"/>
      <c r="AT105" s="161"/>
      <c r="AU105" s="161"/>
      <c r="AV105" s="161"/>
      <c r="AW105" s="161"/>
      <c r="AX105" s="161"/>
      <c r="AY105" s="161"/>
      <c r="BW105" s="203"/>
      <c r="BX105" s="203"/>
      <c r="BY105" s="205"/>
      <c r="BZ105" s="203"/>
      <c r="CA105" s="203"/>
    </row>
    <row r="106" spans="1:79" x14ac:dyDescent="0.25">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1"/>
      <c r="AY106" s="161"/>
      <c r="BW106" s="203"/>
      <c r="BX106" s="203"/>
      <c r="BY106" s="203"/>
      <c r="BZ106" s="203"/>
      <c r="CA106" s="203"/>
    </row>
    <row r="107" spans="1:79" x14ac:dyDescent="0.25">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c r="AN107" s="161"/>
      <c r="AO107" s="161"/>
      <c r="AP107" s="161"/>
      <c r="AQ107" s="161"/>
      <c r="AR107" s="161"/>
      <c r="AS107" s="161"/>
      <c r="AT107" s="161"/>
      <c r="AU107" s="161"/>
      <c r="AV107" s="161"/>
      <c r="AW107" s="161"/>
      <c r="AX107" s="161"/>
      <c r="AY107" s="161"/>
      <c r="BW107" s="203"/>
      <c r="BX107" s="203"/>
      <c r="BY107" s="203"/>
      <c r="BZ107" s="203"/>
      <c r="CA107" s="203"/>
    </row>
    <row r="108" spans="1:79" x14ac:dyDescent="0.25">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c r="AN108" s="161"/>
      <c r="AO108" s="161"/>
      <c r="AP108" s="161"/>
      <c r="AQ108" s="161"/>
      <c r="AR108" s="161"/>
      <c r="AS108" s="161"/>
      <c r="AT108" s="161"/>
      <c r="AU108" s="161"/>
      <c r="AV108" s="161"/>
      <c r="AW108" s="161"/>
      <c r="AX108" s="161"/>
      <c r="AY108" s="161"/>
    </row>
    <row r="109" spans="1:79" x14ac:dyDescent="0.25">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c r="AO109" s="161"/>
      <c r="AP109" s="161"/>
      <c r="AQ109" s="161"/>
      <c r="AR109" s="161"/>
      <c r="AS109" s="161"/>
      <c r="AT109" s="161"/>
      <c r="AU109" s="161"/>
      <c r="AV109" s="161"/>
      <c r="AW109" s="161"/>
      <c r="AX109" s="161"/>
      <c r="AY109" s="161"/>
    </row>
    <row r="110" spans="1:79" x14ac:dyDescent="0.25">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c r="AN110" s="161"/>
      <c r="AO110" s="161"/>
      <c r="AP110" s="161"/>
      <c r="AQ110" s="161"/>
      <c r="AR110" s="161"/>
      <c r="AS110" s="161"/>
      <c r="AT110" s="161"/>
      <c r="AU110" s="161"/>
      <c r="AV110" s="161"/>
      <c r="AW110" s="161"/>
      <c r="AX110" s="161"/>
      <c r="AY110" s="161"/>
    </row>
    <row r="111" spans="1:79" x14ac:dyDescent="0.25">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c r="AN111" s="161"/>
      <c r="AO111" s="161"/>
      <c r="AP111" s="161"/>
      <c r="AQ111" s="161"/>
      <c r="AR111" s="161"/>
      <c r="AS111" s="161"/>
      <c r="AT111" s="161"/>
      <c r="AU111" s="161"/>
      <c r="AV111" s="161"/>
      <c r="AW111" s="161"/>
      <c r="AX111" s="161"/>
      <c r="AY111" s="161"/>
    </row>
    <row r="112" spans="1:79" x14ac:dyDescent="0.25">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c r="AN112" s="161"/>
      <c r="AO112" s="161"/>
      <c r="AP112" s="161"/>
      <c r="AQ112" s="161"/>
      <c r="AR112" s="161"/>
      <c r="AS112" s="161"/>
      <c r="AT112" s="161"/>
      <c r="AU112" s="161"/>
      <c r="AV112" s="161"/>
      <c r="AW112" s="161"/>
      <c r="AX112" s="161"/>
      <c r="AY112" s="161"/>
    </row>
    <row r="113" spans="10:51" x14ac:dyDescent="0.25">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c r="AW113" s="161"/>
      <c r="AX113" s="161"/>
      <c r="AY113" s="161"/>
    </row>
    <row r="114" spans="10:51" x14ac:dyDescent="0.25">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c r="AN114" s="161"/>
      <c r="AO114" s="161"/>
      <c r="AP114" s="161"/>
      <c r="AQ114" s="161"/>
      <c r="AR114" s="161"/>
      <c r="AS114" s="161"/>
      <c r="AT114" s="161"/>
      <c r="AU114" s="161"/>
      <c r="AV114" s="161"/>
      <c r="AW114" s="161"/>
      <c r="AX114" s="161"/>
      <c r="AY114" s="161"/>
    </row>
    <row r="115" spans="10:51" x14ac:dyDescent="0.25">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c r="AN115" s="161"/>
      <c r="AO115" s="161"/>
      <c r="AP115" s="161"/>
      <c r="AQ115" s="161"/>
      <c r="AR115" s="161"/>
      <c r="AS115" s="161"/>
      <c r="AT115" s="161"/>
      <c r="AU115" s="161"/>
      <c r="AV115" s="161"/>
      <c r="AW115" s="161"/>
      <c r="AX115" s="161"/>
      <c r="AY115" s="161"/>
    </row>
    <row r="116" spans="10:51" x14ac:dyDescent="0.25">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c r="AN116" s="161"/>
      <c r="AO116" s="161"/>
      <c r="AP116" s="161"/>
      <c r="AQ116" s="161"/>
      <c r="AR116" s="161"/>
      <c r="AS116" s="161"/>
      <c r="AT116" s="161"/>
      <c r="AU116" s="161"/>
      <c r="AV116" s="161"/>
      <c r="AW116" s="161"/>
      <c r="AX116" s="161"/>
      <c r="AY116" s="161"/>
    </row>
    <row r="117" spans="10:51" x14ac:dyDescent="0.25">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c r="AO117" s="161"/>
      <c r="AP117" s="161"/>
      <c r="AQ117" s="161"/>
      <c r="AR117" s="161"/>
      <c r="AS117" s="161"/>
      <c r="AT117" s="161"/>
      <c r="AU117" s="161"/>
      <c r="AV117" s="161"/>
      <c r="AW117" s="161"/>
      <c r="AX117" s="161"/>
      <c r="AY117" s="161"/>
    </row>
    <row r="118" spans="10:51" x14ac:dyDescent="0.25">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c r="AO118" s="161"/>
      <c r="AP118" s="161"/>
      <c r="AQ118" s="161"/>
      <c r="AR118" s="161"/>
      <c r="AS118" s="161"/>
      <c r="AT118" s="161"/>
      <c r="AU118" s="161"/>
      <c r="AV118" s="161"/>
      <c r="AW118" s="161"/>
      <c r="AX118" s="161"/>
      <c r="AY118" s="161"/>
    </row>
    <row r="119" spans="10:51" x14ac:dyDescent="0.25">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c r="AN119" s="161"/>
      <c r="AO119" s="161"/>
      <c r="AP119" s="161"/>
      <c r="AQ119" s="161"/>
      <c r="AR119" s="161"/>
      <c r="AS119" s="161"/>
      <c r="AT119" s="161"/>
      <c r="AU119" s="161"/>
      <c r="AV119" s="161"/>
      <c r="AW119" s="161"/>
      <c r="AX119" s="161"/>
      <c r="AY119" s="161"/>
    </row>
    <row r="120" spans="10:51" x14ac:dyDescent="0.25">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c r="AN120" s="161"/>
      <c r="AO120" s="161"/>
      <c r="AP120" s="161"/>
      <c r="AQ120" s="161"/>
      <c r="AR120" s="161"/>
      <c r="AS120" s="161"/>
      <c r="AT120" s="161"/>
      <c r="AU120" s="161"/>
      <c r="AV120" s="161"/>
      <c r="AW120" s="161"/>
      <c r="AX120" s="161"/>
      <c r="AY120" s="161"/>
    </row>
    <row r="121" spans="10:51" x14ac:dyDescent="0.25">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c r="AN121" s="161"/>
      <c r="AO121" s="161"/>
      <c r="AP121" s="161"/>
      <c r="AQ121" s="161"/>
      <c r="AR121" s="161"/>
      <c r="AS121" s="161"/>
      <c r="AT121" s="161"/>
      <c r="AU121" s="161"/>
      <c r="AV121" s="161"/>
      <c r="AW121" s="161"/>
      <c r="AX121" s="161"/>
      <c r="AY121" s="161"/>
    </row>
    <row r="122" spans="10:51" x14ac:dyDescent="0.25">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c r="AR122" s="161"/>
      <c r="AS122" s="161"/>
      <c r="AT122" s="161"/>
      <c r="AU122" s="161"/>
      <c r="AV122" s="161"/>
      <c r="AW122" s="161"/>
      <c r="AX122" s="161"/>
      <c r="AY122" s="161"/>
    </row>
    <row r="123" spans="10:51" x14ac:dyDescent="0.25">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c r="AW123" s="161"/>
      <c r="AX123" s="161"/>
      <c r="AY123" s="161"/>
    </row>
    <row r="124" spans="10:51" x14ac:dyDescent="0.25">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c r="AN124" s="161"/>
      <c r="AO124" s="161"/>
      <c r="AP124" s="161"/>
      <c r="AQ124" s="161"/>
      <c r="AR124" s="161"/>
      <c r="AS124" s="161"/>
      <c r="AT124" s="161"/>
      <c r="AU124" s="161"/>
      <c r="AV124" s="161"/>
      <c r="AW124" s="161"/>
      <c r="AX124" s="161"/>
      <c r="AY124" s="161"/>
    </row>
    <row r="125" spans="10:51" x14ac:dyDescent="0.25">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c r="AR125" s="161"/>
      <c r="AS125" s="161"/>
      <c r="AT125" s="161"/>
      <c r="AU125" s="161"/>
      <c r="AV125" s="161"/>
      <c r="AW125" s="161"/>
      <c r="AX125" s="161"/>
      <c r="AY125" s="161"/>
    </row>
    <row r="126" spans="10:51" x14ac:dyDescent="0.25">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c r="AN126" s="161"/>
      <c r="AO126" s="161"/>
      <c r="AP126" s="161"/>
      <c r="AQ126" s="161"/>
      <c r="AR126" s="161"/>
      <c r="AS126" s="161"/>
      <c r="AT126" s="161"/>
      <c r="AU126" s="161"/>
      <c r="AV126" s="161"/>
      <c r="AW126" s="161"/>
      <c r="AX126" s="161"/>
      <c r="AY126" s="161"/>
    </row>
    <row r="127" spans="10:51" x14ac:dyDescent="0.25">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c r="AN127" s="161"/>
      <c r="AO127" s="161"/>
      <c r="AP127" s="161"/>
      <c r="AQ127" s="161"/>
      <c r="AR127" s="161"/>
      <c r="AS127" s="161"/>
      <c r="AT127" s="161"/>
      <c r="AU127" s="161"/>
      <c r="AV127" s="161"/>
      <c r="AW127" s="161"/>
      <c r="AX127" s="161"/>
      <c r="AY127" s="161"/>
    </row>
    <row r="128" spans="10:51" x14ac:dyDescent="0.25">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c r="AN128" s="161"/>
      <c r="AO128" s="161"/>
      <c r="AP128" s="161"/>
      <c r="AQ128" s="161"/>
      <c r="AR128" s="161"/>
      <c r="AS128" s="161"/>
      <c r="AT128" s="161"/>
      <c r="AU128" s="161"/>
      <c r="AV128" s="161"/>
      <c r="AW128" s="161"/>
      <c r="AX128" s="161"/>
      <c r="AY128" s="161"/>
    </row>
    <row r="129" spans="10:51" x14ac:dyDescent="0.25">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row>
    <row r="130" spans="10:51" x14ac:dyDescent="0.25">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c r="AN130" s="161"/>
      <c r="AO130" s="161"/>
      <c r="AP130" s="161"/>
      <c r="AQ130" s="161"/>
      <c r="AR130" s="161"/>
      <c r="AS130" s="161"/>
      <c r="AT130" s="161"/>
      <c r="AU130" s="161"/>
      <c r="AV130" s="161"/>
      <c r="AW130" s="161"/>
      <c r="AX130" s="161"/>
      <c r="AY130" s="161"/>
    </row>
    <row r="131" spans="10:51" x14ac:dyDescent="0.25">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row>
    <row r="132" spans="10:51" x14ac:dyDescent="0.25">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c r="AN132" s="161"/>
      <c r="AO132" s="161"/>
      <c r="AP132" s="161"/>
      <c r="AQ132" s="161"/>
      <c r="AR132" s="161"/>
      <c r="AS132" s="161"/>
      <c r="AT132" s="161"/>
      <c r="AU132" s="161"/>
      <c r="AV132" s="161"/>
      <c r="AW132" s="161"/>
      <c r="AX132" s="161"/>
      <c r="AY132" s="161"/>
    </row>
    <row r="133" spans="10:51" x14ac:dyDescent="0.25">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c r="AN133" s="161"/>
      <c r="AO133" s="161"/>
      <c r="AP133" s="161"/>
      <c r="AQ133" s="161"/>
      <c r="AR133" s="161"/>
      <c r="AS133" s="161"/>
      <c r="AT133" s="161"/>
      <c r="AU133" s="161"/>
      <c r="AV133" s="161"/>
      <c r="AW133" s="161"/>
      <c r="AX133" s="161"/>
      <c r="AY133" s="161"/>
    </row>
    <row r="134" spans="10:51" x14ac:dyDescent="0.25">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c r="AN134" s="161"/>
      <c r="AO134" s="161"/>
      <c r="AP134" s="161"/>
      <c r="AQ134" s="161"/>
      <c r="AR134" s="161"/>
      <c r="AS134" s="161"/>
      <c r="AT134" s="161"/>
      <c r="AU134" s="161"/>
      <c r="AV134" s="161"/>
      <c r="AW134" s="161"/>
      <c r="AX134" s="161"/>
      <c r="AY134" s="161"/>
    </row>
    <row r="135" spans="10:51" x14ac:dyDescent="0.25">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c r="AN135" s="161"/>
      <c r="AO135" s="161"/>
      <c r="AP135" s="161"/>
      <c r="AQ135" s="161"/>
      <c r="AR135" s="161"/>
      <c r="AS135" s="161"/>
      <c r="AT135" s="161"/>
      <c r="AU135" s="161"/>
      <c r="AV135" s="161"/>
      <c r="AW135" s="161"/>
      <c r="AX135" s="161"/>
      <c r="AY135" s="161"/>
    </row>
    <row r="136" spans="10:51" x14ac:dyDescent="0.25">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c r="AN136" s="161"/>
      <c r="AO136" s="161"/>
      <c r="AP136" s="161"/>
      <c r="AQ136" s="161"/>
      <c r="AR136" s="161"/>
      <c r="AS136" s="161"/>
      <c r="AT136" s="161"/>
      <c r="AU136" s="161"/>
      <c r="AV136" s="161"/>
      <c r="AW136" s="161"/>
      <c r="AX136" s="161"/>
      <c r="AY136" s="161"/>
    </row>
    <row r="137" spans="10:51" x14ac:dyDescent="0.25">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c r="AN137" s="161"/>
      <c r="AO137" s="161"/>
      <c r="AP137" s="161"/>
      <c r="AQ137" s="161"/>
      <c r="AR137" s="161"/>
      <c r="AS137" s="161"/>
      <c r="AT137" s="161"/>
      <c r="AU137" s="161"/>
      <c r="AV137" s="161"/>
      <c r="AW137" s="161"/>
      <c r="AX137" s="161"/>
      <c r="AY137" s="161"/>
    </row>
    <row r="138" spans="10:51" x14ac:dyDescent="0.25">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c r="AN138" s="161"/>
      <c r="AO138" s="161"/>
      <c r="AP138" s="161"/>
      <c r="AQ138" s="161"/>
      <c r="AR138" s="161"/>
      <c r="AS138" s="161"/>
      <c r="AT138" s="161"/>
      <c r="AU138" s="161"/>
      <c r="AV138" s="161"/>
      <c r="AW138" s="161"/>
      <c r="AX138" s="161"/>
      <c r="AY138" s="161"/>
    </row>
    <row r="139" spans="10:51" x14ac:dyDescent="0.25">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c r="AN139" s="161"/>
      <c r="AO139" s="161"/>
      <c r="AP139" s="161"/>
      <c r="AQ139" s="161"/>
      <c r="AR139" s="161"/>
      <c r="AS139" s="161"/>
      <c r="AT139" s="161"/>
      <c r="AU139" s="161"/>
      <c r="AV139" s="161"/>
      <c r="AW139" s="161"/>
      <c r="AX139" s="161"/>
      <c r="AY139" s="161"/>
    </row>
    <row r="140" spans="10:51" x14ac:dyDescent="0.25">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c r="AN140" s="161"/>
      <c r="AO140" s="161"/>
      <c r="AP140" s="161"/>
      <c r="AQ140" s="161"/>
      <c r="AR140" s="161"/>
      <c r="AS140" s="161"/>
      <c r="AT140" s="161"/>
      <c r="AU140" s="161"/>
      <c r="AV140" s="161"/>
      <c r="AW140" s="161"/>
      <c r="AX140" s="161"/>
      <c r="AY140" s="161"/>
    </row>
    <row r="141" spans="10:51" x14ac:dyDescent="0.25">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c r="AN141" s="161"/>
      <c r="AO141" s="161"/>
      <c r="AP141" s="161"/>
      <c r="AQ141" s="161"/>
      <c r="AR141" s="161"/>
      <c r="AS141" s="161"/>
      <c r="AT141" s="161"/>
      <c r="AU141" s="161"/>
      <c r="AV141" s="161"/>
      <c r="AW141" s="161"/>
      <c r="AX141" s="161"/>
      <c r="AY141" s="161"/>
    </row>
    <row r="142" spans="10:51" x14ac:dyDescent="0.25">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c r="AN142" s="161"/>
      <c r="AO142" s="161"/>
      <c r="AP142" s="161"/>
      <c r="AQ142" s="161"/>
      <c r="AR142" s="161"/>
      <c r="AS142" s="161"/>
      <c r="AT142" s="161"/>
      <c r="AU142" s="161"/>
      <c r="AV142" s="161"/>
      <c r="AW142" s="161"/>
      <c r="AX142" s="161"/>
      <c r="AY142" s="161"/>
    </row>
    <row r="143" spans="10:51" x14ac:dyDescent="0.25">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c r="AN143" s="161"/>
      <c r="AO143" s="161"/>
      <c r="AP143" s="161"/>
      <c r="AQ143" s="161"/>
      <c r="AR143" s="161"/>
      <c r="AS143" s="161"/>
      <c r="AT143" s="161"/>
      <c r="AU143" s="161"/>
      <c r="AV143" s="161"/>
      <c r="AW143" s="161"/>
      <c r="AX143" s="161"/>
      <c r="AY143" s="161"/>
    </row>
    <row r="144" spans="10:51" x14ac:dyDescent="0.25">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c r="AN144" s="161"/>
      <c r="AO144" s="161"/>
      <c r="AP144" s="161"/>
      <c r="AQ144" s="161"/>
      <c r="AR144" s="161"/>
      <c r="AS144" s="161"/>
      <c r="AT144" s="161"/>
      <c r="AU144" s="161"/>
      <c r="AV144" s="161"/>
      <c r="AW144" s="161"/>
      <c r="AX144" s="161"/>
      <c r="AY144" s="161"/>
    </row>
    <row r="145" spans="10:51" x14ac:dyDescent="0.25">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c r="AN145" s="161"/>
      <c r="AO145" s="161"/>
      <c r="AP145" s="161"/>
      <c r="AQ145" s="161"/>
      <c r="AR145" s="161"/>
      <c r="AS145" s="161"/>
      <c r="AT145" s="161"/>
      <c r="AU145" s="161"/>
      <c r="AV145" s="161"/>
      <c r="AW145" s="161"/>
      <c r="AX145" s="161"/>
      <c r="AY145" s="161"/>
    </row>
    <row r="146" spans="10:51" x14ac:dyDescent="0.25">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c r="AN146" s="161"/>
      <c r="AO146" s="161"/>
      <c r="AP146" s="161"/>
      <c r="AQ146" s="161"/>
      <c r="AR146" s="161"/>
      <c r="AS146" s="161"/>
      <c r="AT146" s="161"/>
      <c r="AU146" s="161"/>
      <c r="AV146" s="161"/>
      <c r="AW146" s="161"/>
      <c r="AX146" s="161"/>
      <c r="AY146" s="161"/>
    </row>
    <row r="147" spans="10:51" x14ac:dyDescent="0.25">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c r="AN147" s="161"/>
      <c r="AO147" s="161"/>
      <c r="AP147" s="161"/>
      <c r="AQ147" s="161"/>
      <c r="AR147" s="161"/>
      <c r="AS147" s="161"/>
      <c r="AT147" s="161"/>
      <c r="AU147" s="161"/>
      <c r="AV147" s="161"/>
      <c r="AW147" s="161"/>
      <c r="AX147" s="161"/>
      <c r="AY147" s="161"/>
    </row>
    <row r="148" spans="10:51" x14ac:dyDescent="0.25">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c r="AN148" s="161"/>
      <c r="AO148" s="161"/>
      <c r="AP148" s="161"/>
      <c r="AQ148" s="161"/>
      <c r="AR148" s="161"/>
      <c r="AS148" s="161"/>
      <c r="AT148" s="161"/>
      <c r="AU148" s="161"/>
      <c r="AV148" s="161"/>
      <c r="AW148" s="161"/>
      <c r="AX148" s="161"/>
      <c r="AY148" s="161"/>
    </row>
    <row r="149" spans="10:51" x14ac:dyDescent="0.25">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c r="AN149" s="161"/>
      <c r="AO149" s="161"/>
      <c r="AP149" s="161"/>
      <c r="AQ149" s="161"/>
      <c r="AR149" s="161"/>
      <c r="AS149" s="161"/>
      <c r="AT149" s="161"/>
      <c r="AU149" s="161"/>
      <c r="AV149" s="161"/>
      <c r="AW149" s="161"/>
      <c r="AX149" s="161"/>
      <c r="AY149" s="161"/>
    </row>
    <row r="150" spans="10:51" x14ac:dyDescent="0.25">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c r="AW150" s="161"/>
      <c r="AX150" s="161"/>
      <c r="AY150" s="161"/>
    </row>
    <row r="151" spans="10:51" x14ac:dyDescent="0.25">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c r="AN151" s="161"/>
      <c r="AO151" s="161"/>
      <c r="AP151" s="161"/>
      <c r="AQ151" s="161"/>
      <c r="AR151" s="161"/>
      <c r="AS151" s="161"/>
      <c r="AT151" s="161"/>
      <c r="AU151" s="161"/>
      <c r="AV151" s="161"/>
      <c r="AW151" s="161"/>
      <c r="AX151" s="161"/>
      <c r="AY151" s="161"/>
    </row>
    <row r="152" spans="10:51" x14ac:dyDescent="0.25">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c r="AN152" s="161"/>
      <c r="AO152" s="161"/>
      <c r="AP152" s="161"/>
      <c r="AQ152" s="161"/>
      <c r="AR152" s="161"/>
      <c r="AS152" s="161"/>
      <c r="AT152" s="161"/>
      <c r="AU152" s="161"/>
      <c r="AV152" s="161"/>
      <c r="AW152" s="161"/>
      <c r="AX152" s="161"/>
      <c r="AY152" s="161"/>
    </row>
    <row r="153" spans="10:51" x14ac:dyDescent="0.25">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c r="AN153" s="161"/>
      <c r="AO153" s="161"/>
      <c r="AP153" s="161"/>
      <c r="AQ153" s="161"/>
      <c r="AR153" s="161"/>
      <c r="AS153" s="161"/>
      <c r="AT153" s="161"/>
      <c r="AU153" s="161"/>
      <c r="AV153" s="161"/>
      <c r="AW153" s="161"/>
      <c r="AX153" s="161"/>
      <c r="AY153" s="161"/>
    </row>
    <row r="154" spans="10:51" x14ac:dyDescent="0.25">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c r="AN154" s="161"/>
      <c r="AO154" s="161"/>
      <c r="AP154" s="161"/>
      <c r="AQ154" s="161"/>
      <c r="AR154" s="161"/>
      <c r="AS154" s="161"/>
      <c r="AT154" s="161"/>
      <c r="AU154" s="161"/>
      <c r="AV154" s="161"/>
      <c r="AW154" s="161"/>
      <c r="AX154" s="161"/>
      <c r="AY154" s="161"/>
    </row>
    <row r="155" spans="10:51" x14ac:dyDescent="0.25">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c r="AO155" s="161"/>
      <c r="AP155" s="161"/>
      <c r="AQ155" s="161"/>
      <c r="AR155" s="161"/>
      <c r="AS155" s="161"/>
      <c r="AT155" s="161"/>
      <c r="AU155" s="161"/>
      <c r="AV155" s="161"/>
      <c r="AW155" s="161"/>
      <c r="AX155" s="161"/>
      <c r="AY155" s="161"/>
    </row>
    <row r="156" spans="10:51" x14ac:dyDescent="0.25">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c r="AW156" s="161"/>
      <c r="AX156" s="161"/>
      <c r="AY156" s="161"/>
    </row>
    <row r="157" spans="10:51" x14ac:dyDescent="0.25">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c r="AN157" s="161"/>
      <c r="AO157" s="161"/>
      <c r="AP157" s="161"/>
      <c r="AQ157" s="161"/>
      <c r="AR157" s="161"/>
      <c r="AS157" s="161"/>
      <c r="AT157" s="161"/>
      <c r="AU157" s="161"/>
      <c r="AV157" s="161"/>
      <c r="AW157" s="161"/>
      <c r="AX157" s="161"/>
      <c r="AY157" s="161"/>
    </row>
    <row r="158" spans="10:51" x14ac:dyDescent="0.25">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c r="AN158" s="161"/>
      <c r="AO158" s="161"/>
      <c r="AP158" s="161"/>
      <c r="AQ158" s="161"/>
      <c r="AR158" s="161"/>
      <c r="AS158" s="161"/>
      <c r="AT158" s="161"/>
      <c r="AU158" s="161"/>
      <c r="AV158" s="161"/>
      <c r="AW158" s="161"/>
      <c r="AX158" s="161"/>
      <c r="AY158" s="161"/>
    </row>
    <row r="159" spans="10:51" x14ac:dyDescent="0.25">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c r="AN159" s="161"/>
      <c r="AO159" s="161"/>
      <c r="AP159" s="161"/>
      <c r="AQ159" s="161"/>
      <c r="AR159" s="161"/>
      <c r="AS159" s="161"/>
      <c r="AT159" s="161"/>
      <c r="AU159" s="161"/>
      <c r="AV159" s="161"/>
      <c r="AW159" s="161"/>
      <c r="AX159" s="161"/>
      <c r="AY159" s="161"/>
    </row>
    <row r="160" spans="10:51" x14ac:dyDescent="0.25">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c r="AN160" s="161"/>
      <c r="AO160" s="161"/>
      <c r="AP160" s="161"/>
      <c r="AQ160" s="161"/>
      <c r="AR160" s="161"/>
      <c r="AS160" s="161"/>
      <c r="AT160" s="161"/>
      <c r="AU160" s="161"/>
      <c r="AV160" s="161"/>
      <c r="AW160" s="161"/>
      <c r="AX160" s="161"/>
      <c r="AY160" s="161"/>
    </row>
    <row r="161" spans="10:51" x14ac:dyDescent="0.25">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c r="AN161" s="161"/>
      <c r="AO161" s="161"/>
      <c r="AP161" s="161"/>
      <c r="AQ161" s="161"/>
      <c r="AR161" s="161"/>
      <c r="AS161" s="161"/>
      <c r="AT161" s="161"/>
      <c r="AU161" s="161"/>
      <c r="AV161" s="161"/>
      <c r="AW161" s="161"/>
      <c r="AX161" s="161"/>
      <c r="AY161" s="161"/>
    </row>
    <row r="162" spans="10:51" x14ac:dyDescent="0.25">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c r="AN162" s="161"/>
      <c r="AO162" s="161"/>
      <c r="AP162" s="161"/>
      <c r="AQ162" s="161"/>
      <c r="AR162" s="161"/>
      <c r="AS162" s="161"/>
      <c r="AT162" s="161"/>
      <c r="AU162" s="161"/>
      <c r="AV162" s="161"/>
      <c r="AW162" s="161"/>
      <c r="AX162" s="161"/>
      <c r="AY162" s="161"/>
    </row>
    <row r="163" spans="10:51" x14ac:dyDescent="0.25">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c r="AN163" s="161"/>
      <c r="AO163" s="161"/>
      <c r="AP163" s="161"/>
      <c r="AQ163" s="161"/>
      <c r="AR163" s="161"/>
      <c r="AS163" s="161"/>
      <c r="AT163" s="161"/>
      <c r="AU163" s="161"/>
      <c r="AV163" s="161"/>
      <c r="AW163" s="161"/>
      <c r="AX163" s="161"/>
      <c r="AY163" s="161"/>
    </row>
    <row r="164" spans="10:51" x14ac:dyDescent="0.25">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c r="AW164" s="161"/>
      <c r="AX164" s="161"/>
      <c r="AY164" s="161"/>
    </row>
    <row r="165" spans="10:51" x14ac:dyDescent="0.25">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c r="AN165" s="161"/>
      <c r="AO165" s="161"/>
      <c r="AP165" s="161"/>
      <c r="AQ165" s="161"/>
      <c r="AR165" s="161"/>
      <c r="AS165" s="161"/>
      <c r="AT165" s="161"/>
      <c r="AU165" s="161"/>
      <c r="AV165" s="161"/>
      <c r="AW165" s="161"/>
      <c r="AX165" s="161"/>
      <c r="AY165" s="161"/>
    </row>
    <row r="166" spans="10:51" x14ac:dyDescent="0.25">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161"/>
      <c r="AO166" s="161"/>
      <c r="AP166" s="161"/>
      <c r="AQ166" s="161"/>
      <c r="AR166" s="161"/>
      <c r="AS166" s="161"/>
      <c r="AT166" s="161"/>
      <c r="AU166" s="161"/>
      <c r="AV166" s="161"/>
      <c r="AW166" s="161"/>
      <c r="AX166" s="161"/>
      <c r="AY166" s="161"/>
    </row>
    <row r="167" spans="10:51" x14ac:dyDescent="0.25">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c r="AN167" s="161"/>
      <c r="AO167" s="161"/>
      <c r="AP167" s="161"/>
      <c r="AQ167" s="161"/>
      <c r="AR167" s="161"/>
      <c r="AS167" s="161"/>
      <c r="AT167" s="161"/>
      <c r="AU167" s="161"/>
      <c r="AV167" s="161"/>
      <c r="AW167" s="161"/>
      <c r="AX167" s="161"/>
      <c r="AY167" s="161"/>
    </row>
    <row r="168" spans="10:51" x14ac:dyDescent="0.25">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161"/>
      <c r="AO168" s="161"/>
      <c r="AP168" s="161"/>
      <c r="AQ168" s="161"/>
      <c r="AR168" s="161"/>
      <c r="AS168" s="161"/>
      <c r="AT168" s="161"/>
      <c r="AU168" s="161"/>
      <c r="AV168" s="161"/>
      <c r="AW168" s="161"/>
      <c r="AX168" s="161"/>
      <c r="AY168" s="161"/>
    </row>
    <row r="169" spans="10:51" x14ac:dyDescent="0.25">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c r="AN169" s="161"/>
      <c r="AO169" s="161"/>
      <c r="AP169" s="161"/>
      <c r="AQ169" s="161"/>
      <c r="AR169" s="161"/>
      <c r="AS169" s="161"/>
      <c r="AT169" s="161"/>
      <c r="AU169" s="161"/>
      <c r="AV169" s="161"/>
      <c r="AW169" s="161"/>
      <c r="AX169" s="161"/>
      <c r="AY169" s="161"/>
    </row>
    <row r="170" spans="10:51" x14ac:dyDescent="0.25">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c r="AN170" s="161"/>
      <c r="AO170" s="161"/>
      <c r="AP170" s="161"/>
      <c r="AQ170" s="161"/>
      <c r="AR170" s="161"/>
      <c r="AS170" s="161"/>
      <c r="AT170" s="161"/>
      <c r="AU170" s="161"/>
      <c r="AV170" s="161"/>
      <c r="AW170" s="161"/>
      <c r="AX170" s="161"/>
      <c r="AY170" s="161"/>
    </row>
    <row r="171" spans="10:51" x14ac:dyDescent="0.25">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c r="AN171" s="161"/>
      <c r="AO171" s="161"/>
      <c r="AP171" s="161"/>
      <c r="AQ171" s="161"/>
      <c r="AR171" s="161"/>
      <c r="AS171" s="161"/>
      <c r="AT171" s="161"/>
      <c r="AU171" s="161"/>
      <c r="AV171" s="161"/>
      <c r="AW171" s="161"/>
      <c r="AX171" s="161"/>
      <c r="AY171" s="161"/>
    </row>
    <row r="172" spans="10:51" x14ac:dyDescent="0.25">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c r="AN172" s="161"/>
      <c r="AO172" s="161"/>
      <c r="AP172" s="161"/>
      <c r="AQ172" s="161"/>
      <c r="AR172" s="161"/>
      <c r="AS172" s="161"/>
      <c r="AT172" s="161"/>
      <c r="AU172" s="161"/>
      <c r="AV172" s="161"/>
      <c r="AW172" s="161"/>
      <c r="AX172" s="161"/>
      <c r="AY172" s="161"/>
    </row>
    <row r="173" spans="10:51" x14ac:dyDescent="0.25">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c r="AN173" s="161"/>
      <c r="AO173" s="161"/>
      <c r="AP173" s="161"/>
      <c r="AQ173" s="161"/>
      <c r="AR173" s="161"/>
      <c r="AS173" s="161"/>
      <c r="AT173" s="161"/>
      <c r="AU173" s="161"/>
      <c r="AV173" s="161"/>
      <c r="AW173" s="161"/>
      <c r="AX173" s="161"/>
      <c r="AY173" s="161"/>
    </row>
    <row r="174" spans="10:51" x14ac:dyDescent="0.25">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c r="AN174" s="161"/>
      <c r="AO174" s="161"/>
      <c r="AP174" s="161"/>
      <c r="AQ174" s="161"/>
      <c r="AR174" s="161"/>
      <c r="AS174" s="161"/>
      <c r="AT174" s="161"/>
      <c r="AU174" s="161"/>
      <c r="AV174" s="161"/>
      <c r="AW174" s="161"/>
      <c r="AX174" s="161"/>
      <c r="AY174" s="161"/>
    </row>
    <row r="175" spans="10:51" x14ac:dyDescent="0.25">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c r="AN175" s="161"/>
      <c r="AO175" s="161"/>
      <c r="AP175" s="161"/>
      <c r="AQ175" s="161"/>
      <c r="AR175" s="161"/>
      <c r="AS175" s="161"/>
      <c r="AT175" s="161"/>
      <c r="AU175" s="161"/>
      <c r="AV175" s="161"/>
      <c r="AW175" s="161"/>
      <c r="AX175" s="161"/>
      <c r="AY175" s="161"/>
    </row>
    <row r="176" spans="10:51" x14ac:dyDescent="0.25">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c r="AN176" s="161"/>
      <c r="AO176" s="161"/>
      <c r="AP176" s="161"/>
      <c r="AQ176" s="161"/>
      <c r="AR176" s="161"/>
      <c r="AS176" s="161"/>
      <c r="AT176" s="161"/>
      <c r="AU176" s="161"/>
      <c r="AV176" s="161"/>
      <c r="AW176" s="161"/>
      <c r="AX176" s="161"/>
      <c r="AY176" s="161"/>
    </row>
    <row r="177" spans="10:51" x14ac:dyDescent="0.25">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c r="AN177" s="161"/>
      <c r="AO177" s="161"/>
      <c r="AP177" s="161"/>
      <c r="AQ177" s="161"/>
      <c r="AR177" s="161"/>
      <c r="AS177" s="161"/>
      <c r="AT177" s="161"/>
      <c r="AU177" s="161"/>
      <c r="AV177" s="161"/>
      <c r="AW177" s="161"/>
      <c r="AX177" s="161"/>
      <c r="AY177" s="161"/>
    </row>
    <row r="178" spans="10:51" x14ac:dyDescent="0.25">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c r="AN178" s="161"/>
      <c r="AO178" s="161"/>
      <c r="AP178" s="161"/>
      <c r="AQ178" s="161"/>
      <c r="AR178" s="161"/>
      <c r="AS178" s="161"/>
      <c r="AT178" s="161"/>
      <c r="AU178" s="161"/>
      <c r="AV178" s="161"/>
      <c r="AW178" s="161"/>
      <c r="AX178" s="161"/>
      <c r="AY178" s="161"/>
    </row>
    <row r="179" spans="10:51" x14ac:dyDescent="0.25">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c r="AN179" s="161"/>
      <c r="AO179" s="161"/>
      <c r="AP179" s="161"/>
      <c r="AQ179" s="161"/>
      <c r="AR179" s="161"/>
      <c r="AS179" s="161"/>
      <c r="AT179" s="161"/>
      <c r="AU179" s="161"/>
      <c r="AV179" s="161"/>
      <c r="AW179" s="161"/>
      <c r="AX179" s="161"/>
      <c r="AY179" s="161"/>
    </row>
    <row r="180" spans="10:51" x14ac:dyDescent="0.25">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c r="AN180" s="161"/>
      <c r="AO180" s="161"/>
      <c r="AP180" s="161"/>
      <c r="AQ180" s="161"/>
      <c r="AR180" s="161"/>
      <c r="AS180" s="161"/>
      <c r="AT180" s="161"/>
      <c r="AU180" s="161"/>
      <c r="AV180" s="161"/>
      <c r="AW180" s="161"/>
      <c r="AX180" s="161"/>
      <c r="AY180" s="161"/>
    </row>
    <row r="181" spans="10:51" x14ac:dyDescent="0.25">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c r="AW181" s="161"/>
      <c r="AX181" s="161"/>
      <c r="AY181" s="161"/>
    </row>
    <row r="182" spans="10:51" x14ac:dyDescent="0.25">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c r="AN182" s="161"/>
      <c r="AO182" s="161"/>
      <c r="AP182" s="161"/>
      <c r="AQ182" s="161"/>
      <c r="AR182" s="161"/>
      <c r="AS182" s="161"/>
      <c r="AT182" s="161"/>
      <c r="AU182" s="161"/>
      <c r="AV182" s="161"/>
      <c r="AW182" s="161"/>
      <c r="AX182" s="161"/>
      <c r="AY182" s="161"/>
    </row>
    <row r="183" spans="10:51" x14ac:dyDescent="0.25">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c r="AW183" s="161"/>
      <c r="AX183" s="161"/>
      <c r="AY183" s="161"/>
    </row>
    <row r="184" spans="10:51" x14ac:dyDescent="0.25">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c r="AN184" s="161"/>
      <c r="AO184" s="161"/>
      <c r="AP184" s="161"/>
      <c r="AQ184" s="161"/>
      <c r="AR184" s="161"/>
      <c r="AS184" s="161"/>
      <c r="AT184" s="161"/>
      <c r="AU184" s="161"/>
      <c r="AV184" s="161"/>
      <c r="AW184" s="161"/>
      <c r="AX184" s="161"/>
      <c r="AY184" s="161"/>
    </row>
    <row r="185" spans="10:51" x14ac:dyDescent="0.25">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c r="AN185" s="161"/>
      <c r="AO185" s="161"/>
      <c r="AP185" s="161"/>
      <c r="AQ185" s="161"/>
      <c r="AR185" s="161"/>
      <c r="AS185" s="161"/>
      <c r="AT185" s="161"/>
      <c r="AU185" s="161"/>
      <c r="AV185" s="161"/>
      <c r="AW185" s="161"/>
      <c r="AX185" s="161"/>
      <c r="AY185" s="161"/>
    </row>
    <row r="186" spans="10:51" x14ac:dyDescent="0.25">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c r="AN186" s="161"/>
      <c r="AO186" s="161"/>
      <c r="AP186" s="161"/>
      <c r="AQ186" s="161"/>
      <c r="AR186" s="161"/>
      <c r="AS186" s="161"/>
      <c r="AT186" s="161"/>
      <c r="AU186" s="161"/>
      <c r="AV186" s="161"/>
      <c r="AW186" s="161"/>
      <c r="AX186" s="161"/>
      <c r="AY186" s="161"/>
    </row>
    <row r="187" spans="10:51" x14ac:dyDescent="0.25">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c r="AN187" s="161"/>
      <c r="AO187" s="161"/>
      <c r="AP187" s="161"/>
      <c r="AQ187" s="161"/>
      <c r="AR187" s="161"/>
      <c r="AS187" s="161"/>
      <c r="AT187" s="161"/>
      <c r="AU187" s="161"/>
      <c r="AV187" s="161"/>
      <c r="AW187" s="161"/>
      <c r="AX187" s="161"/>
      <c r="AY187" s="161"/>
    </row>
    <row r="188" spans="10:51" x14ac:dyDescent="0.25">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1"/>
      <c r="AY188" s="161"/>
    </row>
    <row r="189" spans="10:51" x14ac:dyDescent="0.25">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c r="AN189" s="161"/>
      <c r="AO189" s="161"/>
      <c r="AP189" s="161"/>
      <c r="AQ189" s="161"/>
      <c r="AR189" s="161"/>
      <c r="AS189" s="161"/>
      <c r="AT189" s="161"/>
      <c r="AU189" s="161"/>
      <c r="AV189" s="161"/>
      <c r="AW189" s="161"/>
      <c r="AX189" s="161"/>
      <c r="AY189" s="161"/>
    </row>
    <row r="190" spans="10:51" x14ac:dyDescent="0.25">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c r="AN190" s="161"/>
      <c r="AO190" s="161"/>
      <c r="AP190" s="161"/>
      <c r="AQ190" s="161"/>
      <c r="AR190" s="161"/>
      <c r="AS190" s="161"/>
      <c r="AT190" s="161"/>
      <c r="AU190" s="161"/>
      <c r="AV190" s="161"/>
      <c r="AW190" s="161"/>
      <c r="AX190" s="161"/>
      <c r="AY190" s="161"/>
    </row>
    <row r="191" spans="10:51" x14ac:dyDescent="0.25">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c r="AO191" s="161"/>
      <c r="AP191" s="161"/>
      <c r="AQ191" s="161"/>
      <c r="AR191" s="161"/>
      <c r="AS191" s="161"/>
      <c r="AT191" s="161"/>
      <c r="AU191" s="161"/>
      <c r="AV191" s="161"/>
      <c r="AW191" s="161"/>
      <c r="AX191" s="161"/>
      <c r="AY191" s="161"/>
    </row>
    <row r="192" spans="10:51" x14ac:dyDescent="0.25">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c r="AN192" s="161"/>
      <c r="AO192" s="161"/>
      <c r="AP192" s="161"/>
      <c r="AQ192" s="161"/>
      <c r="AR192" s="161"/>
      <c r="AS192" s="161"/>
      <c r="AT192" s="161"/>
      <c r="AU192" s="161"/>
      <c r="AV192" s="161"/>
      <c r="AW192" s="161"/>
      <c r="AX192" s="161"/>
      <c r="AY192" s="161"/>
    </row>
    <row r="193" spans="10:51" x14ac:dyDescent="0.25">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c r="AN193" s="161"/>
      <c r="AO193" s="161"/>
      <c r="AP193" s="161"/>
      <c r="AQ193" s="161"/>
      <c r="AR193" s="161"/>
      <c r="AS193" s="161"/>
      <c r="AT193" s="161"/>
      <c r="AU193" s="161"/>
      <c r="AV193" s="161"/>
      <c r="AW193" s="161"/>
      <c r="AX193" s="161"/>
      <c r="AY193" s="161"/>
    </row>
    <row r="194" spans="10:51" x14ac:dyDescent="0.25">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c r="AO194" s="161"/>
      <c r="AP194" s="161"/>
      <c r="AQ194" s="161"/>
      <c r="AR194" s="161"/>
      <c r="AS194" s="161"/>
      <c r="AT194" s="161"/>
      <c r="AU194" s="161"/>
      <c r="AV194" s="161"/>
      <c r="AW194" s="161"/>
      <c r="AX194" s="161"/>
      <c r="AY194" s="161"/>
    </row>
    <row r="195" spans="10:51" x14ac:dyDescent="0.25">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c r="AN195" s="161"/>
      <c r="AO195" s="161"/>
      <c r="AP195" s="161"/>
      <c r="AQ195" s="161"/>
      <c r="AR195" s="161"/>
      <c r="AS195" s="161"/>
      <c r="AT195" s="161"/>
      <c r="AU195" s="161"/>
      <c r="AV195" s="161"/>
      <c r="AW195" s="161"/>
      <c r="AX195" s="161"/>
      <c r="AY195" s="161"/>
    </row>
    <row r="196" spans="10:51" x14ac:dyDescent="0.25">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c r="AN196" s="161"/>
      <c r="AO196" s="161"/>
      <c r="AP196" s="161"/>
      <c r="AQ196" s="161"/>
      <c r="AR196" s="161"/>
      <c r="AS196" s="161"/>
      <c r="AT196" s="161"/>
      <c r="AU196" s="161"/>
      <c r="AV196" s="161"/>
      <c r="AW196" s="161"/>
      <c r="AX196" s="161"/>
      <c r="AY196" s="161"/>
    </row>
    <row r="197" spans="10:51" x14ac:dyDescent="0.25">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c r="AW197" s="161"/>
      <c r="AX197" s="161"/>
      <c r="AY197" s="161"/>
    </row>
    <row r="198" spans="10:51" x14ac:dyDescent="0.25">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c r="AN198" s="161"/>
      <c r="AO198" s="161"/>
      <c r="AP198" s="161"/>
      <c r="AQ198" s="161"/>
      <c r="AR198" s="161"/>
      <c r="AS198" s="161"/>
      <c r="AT198" s="161"/>
      <c r="AU198" s="161"/>
      <c r="AV198" s="161"/>
      <c r="AW198" s="161"/>
      <c r="AX198" s="161"/>
      <c r="AY198" s="161"/>
    </row>
    <row r="199" spans="10:51" x14ac:dyDescent="0.25">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c r="AW199" s="161"/>
      <c r="AX199" s="161"/>
      <c r="AY199" s="161"/>
    </row>
    <row r="200" spans="10:51" x14ac:dyDescent="0.25">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c r="AN200" s="161"/>
      <c r="AO200" s="161"/>
      <c r="AP200" s="161"/>
      <c r="AQ200" s="161"/>
      <c r="AR200" s="161"/>
      <c r="AS200" s="161"/>
      <c r="AT200" s="161"/>
      <c r="AU200" s="161"/>
      <c r="AV200" s="161"/>
      <c r="AW200" s="161"/>
      <c r="AX200" s="161"/>
      <c r="AY200" s="161"/>
    </row>
    <row r="201" spans="10:51" x14ac:dyDescent="0.25">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c r="AN201" s="161"/>
      <c r="AO201" s="161"/>
      <c r="AP201" s="161"/>
      <c r="AQ201" s="161"/>
      <c r="AR201" s="161"/>
      <c r="AS201" s="161"/>
      <c r="AT201" s="161"/>
      <c r="AU201" s="161"/>
      <c r="AV201" s="161"/>
      <c r="AW201" s="161"/>
      <c r="AX201" s="161"/>
      <c r="AY201" s="161"/>
    </row>
    <row r="202" spans="10:51" x14ac:dyDescent="0.25">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c r="AN202" s="161"/>
      <c r="AO202" s="161"/>
      <c r="AP202" s="161"/>
      <c r="AQ202" s="161"/>
      <c r="AR202" s="161"/>
      <c r="AS202" s="161"/>
      <c r="AT202" s="161"/>
      <c r="AU202" s="161"/>
      <c r="AV202" s="161"/>
      <c r="AW202" s="161"/>
      <c r="AX202" s="161"/>
      <c r="AY202" s="161"/>
    </row>
    <row r="203" spans="10:51" x14ac:dyDescent="0.25">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c r="AN203" s="161"/>
      <c r="AO203" s="161"/>
      <c r="AP203" s="161"/>
      <c r="AQ203" s="161"/>
      <c r="AR203" s="161"/>
      <c r="AS203" s="161"/>
      <c r="AT203" s="161"/>
      <c r="AU203" s="161"/>
      <c r="AV203" s="161"/>
      <c r="AW203" s="161"/>
      <c r="AX203" s="161"/>
      <c r="AY203" s="161"/>
    </row>
    <row r="204" spans="10:51" x14ac:dyDescent="0.25">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1"/>
      <c r="AP204" s="161"/>
      <c r="AQ204" s="161"/>
      <c r="AR204" s="161"/>
      <c r="AS204" s="161"/>
      <c r="AT204" s="161"/>
      <c r="AU204" s="161"/>
      <c r="AV204" s="161"/>
      <c r="AW204" s="161"/>
      <c r="AX204" s="161"/>
      <c r="AY204" s="161"/>
    </row>
    <row r="205" spans="10:51" x14ac:dyDescent="0.25">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c r="AW205" s="161"/>
      <c r="AX205" s="161"/>
      <c r="AY205" s="161"/>
    </row>
    <row r="206" spans="10:51" x14ac:dyDescent="0.25">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c r="AN206" s="161"/>
      <c r="AO206" s="161"/>
      <c r="AP206" s="161"/>
      <c r="AQ206" s="161"/>
      <c r="AR206" s="161"/>
      <c r="AS206" s="161"/>
      <c r="AT206" s="161"/>
      <c r="AU206" s="161"/>
      <c r="AV206" s="161"/>
      <c r="AW206" s="161"/>
      <c r="AX206" s="161"/>
      <c r="AY206" s="161"/>
    </row>
    <row r="207" spans="10:51" x14ac:dyDescent="0.25">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c r="AW207" s="161"/>
      <c r="AX207" s="161"/>
      <c r="AY207" s="161"/>
    </row>
    <row r="208" spans="10:51" x14ac:dyDescent="0.25">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c r="AN208" s="161"/>
      <c r="AO208" s="161"/>
      <c r="AP208" s="161"/>
      <c r="AQ208" s="161"/>
      <c r="AR208" s="161"/>
      <c r="AS208" s="161"/>
      <c r="AT208" s="161"/>
      <c r="AU208" s="161"/>
      <c r="AV208" s="161"/>
      <c r="AW208" s="161"/>
      <c r="AX208" s="161"/>
      <c r="AY208" s="161"/>
    </row>
    <row r="209" spans="10:51" x14ac:dyDescent="0.25">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c r="AN209" s="161"/>
      <c r="AO209" s="161"/>
      <c r="AP209" s="161"/>
      <c r="AQ209" s="161"/>
      <c r="AR209" s="161"/>
      <c r="AS209" s="161"/>
      <c r="AT209" s="161"/>
      <c r="AU209" s="161"/>
      <c r="AV209" s="161"/>
      <c r="AW209" s="161"/>
      <c r="AX209" s="161"/>
      <c r="AY209" s="161"/>
    </row>
    <row r="210" spans="10:51" x14ac:dyDescent="0.25">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c r="AN210" s="161"/>
      <c r="AO210" s="161"/>
      <c r="AP210" s="161"/>
      <c r="AQ210" s="161"/>
      <c r="AR210" s="161"/>
      <c r="AS210" s="161"/>
      <c r="AT210" s="161"/>
      <c r="AU210" s="161"/>
      <c r="AV210" s="161"/>
      <c r="AW210" s="161"/>
      <c r="AX210" s="161"/>
      <c r="AY210" s="161"/>
    </row>
  </sheetData>
  <mergeCells count="16">
    <mergeCell ref="A4:B4"/>
    <mergeCell ref="A1:B1"/>
    <mergeCell ref="C1:D1"/>
    <mergeCell ref="G1:H1"/>
    <mergeCell ref="A2:B2"/>
    <mergeCell ref="A3:B3"/>
    <mergeCell ref="E1:F1"/>
    <mergeCell ref="C13:G13"/>
    <mergeCell ref="A5:B5"/>
    <mergeCell ref="C7:H7"/>
    <mergeCell ref="C8:H8"/>
    <mergeCell ref="C9:H9"/>
    <mergeCell ref="C10:H10"/>
    <mergeCell ref="C11:H11"/>
    <mergeCell ref="C6:H6"/>
    <mergeCell ref="C12:H12"/>
  </mergeCells>
  <printOptions horizontalCentered="1"/>
  <pageMargins left="0.7" right="0.7" top="1.25" bottom="1" header="0.55000000000000004" footer="0.3"/>
  <pageSetup scale="7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2:K35"/>
  <sheetViews>
    <sheetView showGridLines="0" showRowColHeaders="0" workbookViewId="0">
      <selection activeCell="A2" sqref="A2:H2"/>
    </sheetView>
  </sheetViews>
  <sheetFormatPr defaultRowHeight="15" x14ac:dyDescent="0.25"/>
  <cols>
    <col min="9" max="9" width="9.140625" style="572"/>
    <col min="11" max="11" width="9.140625" style="572"/>
  </cols>
  <sheetData>
    <row r="2" spans="1:11" ht="18.75" x14ac:dyDescent="0.25">
      <c r="A2" s="768" t="s">
        <v>164</v>
      </c>
      <c r="B2" s="768"/>
      <c r="C2" s="768"/>
      <c r="D2" s="768"/>
      <c r="E2" s="768"/>
      <c r="F2" s="768"/>
      <c r="G2" s="768"/>
      <c r="H2" s="768"/>
    </row>
    <row r="3" spans="1:11" ht="18.75" x14ac:dyDescent="0.25">
      <c r="A3" s="768" t="s">
        <v>163</v>
      </c>
      <c r="B3" s="768"/>
      <c r="C3" s="768"/>
      <c r="D3" s="768"/>
      <c r="E3" s="768"/>
      <c r="F3" s="768"/>
      <c r="G3" s="768"/>
      <c r="H3" s="768"/>
    </row>
    <row r="4" spans="1:11" ht="18.75" x14ac:dyDescent="0.25">
      <c r="A4" s="485"/>
      <c r="B4" s="485"/>
      <c r="C4" s="485"/>
      <c r="D4" s="485"/>
      <c r="E4" s="485"/>
      <c r="F4" s="485"/>
      <c r="G4" s="485"/>
      <c r="H4" s="485"/>
    </row>
    <row r="5" spans="1:11" x14ac:dyDescent="0.25">
      <c r="A5" s="37" t="s">
        <v>19</v>
      </c>
    </row>
    <row r="6" spans="1:11" x14ac:dyDescent="0.25">
      <c r="A6" s="37"/>
      <c r="I6" s="43"/>
      <c r="K6" s="43"/>
    </row>
    <row r="7" spans="1:11" x14ac:dyDescent="0.25">
      <c r="A7" s="178" t="s">
        <v>165</v>
      </c>
      <c r="I7" s="43" t="s">
        <v>593</v>
      </c>
      <c r="K7" s="43" t="s">
        <v>21</v>
      </c>
    </row>
    <row r="8" spans="1:11" x14ac:dyDescent="0.25">
      <c r="A8" s="38"/>
    </row>
    <row r="9" spans="1:11" x14ac:dyDescent="0.25">
      <c r="A9" s="38" t="s">
        <v>166</v>
      </c>
    </row>
    <row r="10" spans="1:11" x14ac:dyDescent="0.25">
      <c r="A10" s="36" t="s">
        <v>167</v>
      </c>
    </row>
    <row r="11" spans="1:11" x14ac:dyDescent="0.25">
      <c r="A11" s="36" t="s">
        <v>168</v>
      </c>
      <c r="I11" s="573">
        <v>61.66</v>
      </c>
      <c r="K11" s="572" t="s">
        <v>169</v>
      </c>
    </row>
    <row r="12" spans="1:11" x14ac:dyDescent="0.25">
      <c r="A12" s="36"/>
    </row>
    <row r="13" spans="1:11" x14ac:dyDescent="0.25">
      <c r="A13" s="178" t="s">
        <v>170</v>
      </c>
    </row>
    <row r="14" spans="1:11" x14ac:dyDescent="0.25">
      <c r="A14" s="36"/>
    </row>
    <row r="15" spans="1:11" x14ac:dyDescent="0.25">
      <c r="A15" s="38" t="s">
        <v>171</v>
      </c>
    </row>
    <row r="16" spans="1:11" x14ac:dyDescent="0.25">
      <c r="A16" s="36" t="s">
        <v>172</v>
      </c>
    </row>
    <row r="17" spans="1:11" x14ac:dyDescent="0.25">
      <c r="A17" s="36" t="s">
        <v>173</v>
      </c>
      <c r="I17" s="573">
        <v>15.93</v>
      </c>
      <c r="K17" s="572" t="s">
        <v>174</v>
      </c>
    </row>
    <row r="18" spans="1:11" x14ac:dyDescent="0.25">
      <c r="A18" s="36"/>
    </row>
    <row r="19" spans="1:11" x14ac:dyDescent="0.25">
      <c r="A19" s="38" t="s">
        <v>175</v>
      </c>
      <c r="I19" s="573">
        <v>16.93</v>
      </c>
    </row>
    <row r="20" spans="1:11" x14ac:dyDescent="0.25">
      <c r="A20" s="36"/>
    </row>
    <row r="21" spans="1:11" x14ac:dyDescent="0.25">
      <c r="A21" s="40" t="s">
        <v>176</v>
      </c>
    </row>
    <row r="22" spans="1:11" x14ac:dyDescent="0.25">
      <c r="A22" s="40" t="s">
        <v>177</v>
      </c>
    </row>
    <row r="23" spans="1:11" x14ac:dyDescent="0.25">
      <c r="A23" s="40" t="s">
        <v>178</v>
      </c>
    </row>
    <row r="24" spans="1:11" x14ac:dyDescent="0.25">
      <c r="A24" s="40"/>
    </row>
    <row r="25" spans="1:11" x14ac:dyDescent="0.25">
      <c r="A25" s="40" t="s">
        <v>179</v>
      </c>
    </row>
    <row r="26" spans="1:11" x14ac:dyDescent="0.25">
      <c r="A26" s="40"/>
    </row>
    <row r="27" spans="1:11" x14ac:dyDescent="0.25">
      <c r="A27" s="40" t="s">
        <v>581</v>
      </c>
    </row>
    <row r="28" spans="1:11" x14ac:dyDescent="0.25">
      <c r="A28" s="179" t="s">
        <v>582</v>
      </c>
    </row>
    <row r="30" spans="1:11" x14ac:dyDescent="0.25">
      <c r="A30" s="101"/>
    </row>
    <row r="35" spans="1:1" x14ac:dyDescent="0.25">
      <c r="A35" s="473" t="s">
        <v>76</v>
      </c>
    </row>
  </sheetData>
  <sheetProtection algorithmName="SHA-512" hashValue="2rvcBRzzkXKw3n/uH9+H9VYHO+Rs0jmq7GZpvVjkxMhhJUPAN/2ekXniTq+Qu6+u1A5EVmTS0ZCtiYbEM1VfHw==" saltValue="8dyDaFYnwZh930NzawK5ig==" spinCount="100000" sheet="1" objects="1" scenarios="1"/>
  <mergeCells count="2">
    <mergeCell ref="A3:H3"/>
    <mergeCell ref="A2:H2"/>
  </mergeCells>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00FF"/>
    <pageSetUpPr fitToPage="1"/>
  </sheetPr>
  <dimension ref="A1:CD206"/>
  <sheetViews>
    <sheetView showGridLines="0" showRowColHeaders="0" workbookViewId="0">
      <selection activeCell="A19" sqref="A19"/>
    </sheetView>
  </sheetViews>
  <sheetFormatPr defaultRowHeight="15" x14ac:dyDescent="0.25"/>
  <cols>
    <col min="1" max="1" width="23" customWidth="1"/>
    <col min="2" max="2" width="12.85546875" customWidth="1"/>
    <col min="3" max="3" width="28.7109375" customWidth="1"/>
    <col min="4" max="4" width="14.28515625" customWidth="1"/>
    <col min="5" max="5" width="25.7109375" customWidth="1"/>
    <col min="6" max="6" width="14.28515625" customWidth="1"/>
    <col min="7" max="7" width="24.7109375" customWidth="1"/>
    <col min="8" max="8" width="14.28515625" customWidth="1"/>
    <col min="9" max="9" width="25.7109375" customWidth="1"/>
    <col min="10" max="10" width="14.28515625" customWidth="1"/>
    <col min="11" max="11" width="24.7109375" customWidth="1"/>
    <col min="12" max="12" width="14.28515625" customWidth="1"/>
    <col min="13" max="13" width="3.140625" customWidth="1"/>
    <col min="79" max="79" width="28.140625" customWidth="1"/>
  </cols>
  <sheetData>
    <row r="1" spans="1:54" ht="29.25" customHeight="1" thickBot="1" x14ac:dyDescent="0.3">
      <c r="A1" s="773" t="s">
        <v>478</v>
      </c>
      <c r="B1" s="774"/>
      <c r="C1" s="775" t="s">
        <v>74</v>
      </c>
      <c r="D1" s="770"/>
      <c r="E1" s="769" t="s">
        <v>75</v>
      </c>
      <c r="F1" s="770"/>
      <c r="G1" s="770"/>
      <c r="H1" s="770"/>
      <c r="I1" s="770"/>
      <c r="J1" s="770"/>
      <c r="K1" s="770"/>
      <c r="L1" s="771"/>
      <c r="M1" s="77"/>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row>
    <row r="2" spans="1:54" ht="111.75" customHeight="1" x14ac:dyDescent="0.25">
      <c r="A2" s="776" t="s">
        <v>223</v>
      </c>
      <c r="B2" s="777"/>
      <c r="C2" s="79" t="s">
        <v>233</v>
      </c>
      <c r="D2" s="64" t="s">
        <v>13</v>
      </c>
      <c r="E2" s="65" t="s">
        <v>234</v>
      </c>
      <c r="F2" s="48" t="s">
        <v>227</v>
      </c>
      <c r="G2" s="217" t="s">
        <v>235</v>
      </c>
      <c r="H2" s="48" t="s">
        <v>228</v>
      </c>
      <c r="I2" s="218" t="s">
        <v>236</v>
      </c>
      <c r="J2" s="48" t="s">
        <v>230</v>
      </c>
      <c r="K2" s="47" t="s">
        <v>244</v>
      </c>
      <c r="L2" s="229" t="s">
        <v>245</v>
      </c>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row>
    <row r="3" spans="1:54" ht="40.5" customHeight="1" thickBot="1" x14ac:dyDescent="0.3">
      <c r="A3" s="778" t="s">
        <v>224</v>
      </c>
      <c r="B3" s="779"/>
      <c r="C3" s="230" t="s">
        <v>12</v>
      </c>
      <c r="D3" s="231" t="s">
        <v>124</v>
      </c>
      <c r="E3" s="89" t="s">
        <v>12</v>
      </c>
      <c r="F3" s="232" t="s">
        <v>103</v>
      </c>
      <c r="G3" s="233" t="s">
        <v>12</v>
      </c>
      <c r="H3" s="232" t="s">
        <v>229</v>
      </c>
      <c r="I3" s="233" t="s">
        <v>12</v>
      </c>
      <c r="J3" s="232" t="s">
        <v>231</v>
      </c>
      <c r="K3" s="233" t="s">
        <v>12</v>
      </c>
      <c r="L3" s="234" t="s">
        <v>231</v>
      </c>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4" ht="31.5" customHeight="1" thickBot="1" x14ac:dyDescent="0.3">
      <c r="A4" s="674" t="s">
        <v>225</v>
      </c>
      <c r="B4" s="780"/>
      <c r="C4" s="210">
        <f>L6*'Storefront Entry Door Data'!I35</f>
        <v>375.36</v>
      </c>
      <c r="D4" s="211">
        <f>C4/20</f>
        <v>18.768000000000001</v>
      </c>
      <c r="E4" s="213">
        <f>L6*'Storefront Entry Door Data'!I11</f>
        <v>984.96</v>
      </c>
      <c r="F4" s="214">
        <f>E4/15</f>
        <v>65.664000000000001</v>
      </c>
      <c r="G4" s="215">
        <f>L6*'Storefront Entry Door Data'!I16</f>
        <v>725.76</v>
      </c>
      <c r="H4" s="214">
        <f>G4/10</f>
        <v>72.575999999999993</v>
      </c>
      <c r="I4" s="215">
        <f>L6*'Storefront Entry Door Data'!I21</f>
        <v>757.43999999999994</v>
      </c>
      <c r="J4" s="214">
        <f>I4/10</f>
        <v>75.744</v>
      </c>
      <c r="K4" s="216">
        <f>L6*'Storefront Entry Door Data'!I25</f>
        <v>1815.6000000000001</v>
      </c>
      <c r="L4" s="16">
        <f>K4/10</f>
        <v>181.56</v>
      </c>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row>
    <row r="5" spans="1:54" ht="31.5" customHeight="1" thickBot="1" x14ac:dyDescent="0.3">
      <c r="A5" s="676" t="s">
        <v>226</v>
      </c>
      <c r="B5" s="792"/>
      <c r="C5" s="210">
        <f>C4</f>
        <v>375.36</v>
      </c>
      <c r="D5" s="220"/>
      <c r="E5" s="221">
        <f>(E4/15)*20</f>
        <v>1313.28</v>
      </c>
      <c r="F5" s="222"/>
      <c r="G5" s="212">
        <f>(G4/10)*20</f>
        <v>1451.52</v>
      </c>
      <c r="H5" s="222"/>
      <c r="I5" s="212">
        <f>I4/10*20</f>
        <v>1514.88</v>
      </c>
      <c r="J5" s="222"/>
      <c r="K5" s="223">
        <f>K4/10*20</f>
        <v>3631.2</v>
      </c>
      <c r="L5" s="22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row>
    <row r="6" spans="1:54" ht="28.5" customHeight="1" thickBot="1" x14ac:dyDescent="0.3">
      <c r="A6" s="76"/>
      <c r="B6" s="78" t="s">
        <v>7</v>
      </c>
      <c r="C6" s="783" t="s">
        <v>232</v>
      </c>
      <c r="D6" s="784"/>
      <c r="E6" s="784"/>
      <c r="F6" s="784"/>
      <c r="G6" s="784"/>
      <c r="H6" s="784"/>
      <c r="I6" s="784"/>
      <c r="J6" s="785"/>
      <c r="K6" s="487" t="s">
        <v>1</v>
      </c>
      <c r="L6" s="488">
        <f>ROUNDUP((B7*B8)/144,0)</f>
        <v>24</v>
      </c>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row>
    <row r="7" spans="1:54" ht="24" customHeight="1" thickBot="1" x14ac:dyDescent="0.3">
      <c r="A7" s="68" t="s">
        <v>476</v>
      </c>
      <c r="B7" s="206">
        <v>48</v>
      </c>
      <c r="C7" s="793" t="s">
        <v>237</v>
      </c>
      <c r="D7" s="794"/>
      <c r="E7" s="794"/>
      <c r="F7" s="794"/>
      <c r="G7" s="794"/>
      <c r="H7" s="794"/>
      <c r="I7" s="794"/>
      <c r="J7" s="794"/>
      <c r="K7" s="489" t="s">
        <v>246</v>
      </c>
      <c r="L7" s="490">
        <f>B7*B8/144</f>
        <v>24</v>
      </c>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row>
    <row r="8" spans="1:54" ht="24" customHeight="1" thickBot="1" x14ac:dyDescent="0.3">
      <c r="A8" s="75" t="s">
        <v>477</v>
      </c>
      <c r="B8" s="244">
        <v>72</v>
      </c>
      <c r="C8" s="795" t="s">
        <v>238</v>
      </c>
      <c r="D8" s="796"/>
      <c r="E8" s="796"/>
      <c r="F8" s="796"/>
      <c r="G8" s="796"/>
      <c r="H8" s="796"/>
      <c r="I8" s="796"/>
      <c r="J8" s="796"/>
      <c r="K8" s="235"/>
      <c r="L8" s="236"/>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row>
    <row r="9" spans="1:54" ht="24" customHeight="1" thickBot="1" x14ac:dyDescent="0.3">
      <c r="A9" s="177"/>
      <c r="B9" s="226"/>
      <c r="C9" s="772" t="s">
        <v>247</v>
      </c>
      <c r="D9" s="714"/>
      <c r="E9" s="714"/>
      <c r="F9" s="714"/>
      <c r="G9" s="714"/>
      <c r="H9" s="714"/>
      <c r="I9" s="714"/>
      <c r="J9" s="714"/>
      <c r="K9" s="237"/>
      <c r="L9" s="238"/>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row>
    <row r="10" spans="1:54" ht="24" customHeight="1" thickBot="1" x14ac:dyDescent="0.3">
      <c r="A10" s="241" t="s">
        <v>95</v>
      </c>
      <c r="B10" s="227"/>
      <c r="C10" s="772" t="s">
        <v>239</v>
      </c>
      <c r="D10" s="714"/>
      <c r="E10" s="714"/>
      <c r="F10" s="714"/>
      <c r="G10" s="714"/>
      <c r="H10" s="714"/>
      <c r="I10" s="714"/>
      <c r="J10" s="714"/>
      <c r="K10" s="176"/>
      <c r="L10" s="239"/>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row>
    <row r="11" spans="1:54" ht="24" customHeight="1" thickBot="1" x14ac:dyDescent="0.3">
      <c r="A11" s="5"/>
      <c r="B11" s="225"/>
      <c r="C11" s="781" t="s">
        <v>240</v>
      </c>
      <c r="D11" s="782"/>
      <c r="E11" s="782"/>
      <c r="F11" s="782"/>
      <c r="G11" s="782"/>
      <c r="H11" s="782"/>
      <c r="I11" s="782"/>
      <c r="J11" s="782"/>
      <c r="K11" s="219"/>
      <c r="L11" s="6"/>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row>
    <row r="12" spans="1:54" ht="24" customHeight="1" thickBot="1" x14ac:dyDescent="0.3">
      <c r="A12" s="242" t="s">
        <v>243</v>
      </c>
      <c r="B12" s="243">
        <f>L6</f>
        <v>24</v>
      </c>
      <c r="C12" s="789" t="s">
        <v>241</v>
      </c>
      <c r="D12" s="790"/>
      <c r="E12" s="790"/>
      <c r="F12" s="791"/>
      <c r="G12" s="219"/>
      <c r="H12" s="219"/>
      <c r="I12" s="219"/>
      <c r="J12" s="219"/>
      <c r="K12" s="4"/>
      <c r="L12" s="6"/>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row>
    <row r="13" spans="1:54" ht="24" customHeight="1" thickBot="1" x14ac:dyDescent="0.3">
      <c r="A13" s="51"/>
      <c r="B13" s="228"/>
      <c r="C13" s="786" t="s">
        <v>242</v>
      </c>
      <c r="D13" s="787"/>
      <c r="E13" s="787"/>
      <c r="F13" s="788"/>
      <c r="G13" s="240"/>
      <c r="H13" s="219"/>
      <c r="I13" s="219"/>
      <c r="J13" s="219"/>
      <c r="K13" s="4"/>
      <c r="L13" s="6"/>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row>
    <row r="14" spans="1:54" ht="29.1" customHeight="1" x14ac:dyDescent="0.25">
      <c r="A14" s="5"/>
      <c r="B14" s="4"/>
      <c r="C14" s="5"/>
      <c r="D14" s="4"/>
      <c r="E14" s="4"/>
      <c r="F14" s="4"/>
      <c r="G14" s="4"/>
      <c r="H14" s="4"/>
      <c r="I14" s="4"/>
      <c r="J14" s="4"/>
      <c r="K14" s="4"/>
      <c r="L14" s="6"/>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row>
    <row r="15" spans="1:54" ht="29.1" customHeight="1" x14ac:dyDescent="0.25">
      <c r="A15" s="5"/>
      <c r="B15" s="18"/>
      <c r="C15" s="5"/>
      <c r="D15" s="4"/>
      <c r="E15" s="4"/>
      <c r="F15" s="4"/>
      <c r="G15" s="4"/>
      <c r="H15" s="4"/>
      <c r="I15" s="4"/>
      <c r="J15" s="4"/>
      <c r="K15" s="4"/>
      <c r="L15" s="6"/>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row>
    <row r="16" spans="1:54" ht="29.1" customHeight="1" x14ac:dyDescent="0.25">
      <c r="A16" s="83" t="s">
        <v>102</v>
      </c>
      <c r="B16" s="4"/>
      <c r="C16" s="5"/>
      <c r="D16" s="4"/>
      <c r="E16" s="4"/>
      <c r="F16" s="4"/>
      <c r="G16" s="4"/>
      <c r="H16" s="4"/>
      <c r="I16" s="4"/>
      <c r="J16" s="4"/>
      <c r="K16" s="4"/>
      <c r="L16" s="6"/>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row>
    <row r="17" spans="1:54" ht="29.1" customHeight="1" thickBot="1" x14ac:dyDescent="0.3">
      <c r="A17" s="80"/>
      <c r="B17" s="81"/>
      <c r="C17" s="80"/>
      <c r="D17" s="81"/>
      <c r="E17" s="11"/>
      <c r="F17" s="11"/>
      <c r="G17" s="11"/>
      <c r="H17" s="11"/>
      <c r="I17" s="11"/>
      <c r="J17" s="11"/>
      <c r="K17" s="11"/>
      <c r="L17" s="30"/>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row>
    <row r="18" spans="1:54" x14ac:dyDescent="0.25">
      <c r="A18" s="82"/>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row>
    <row r="19" spans="1:54" x14ac:dyDescent="0.25">
      <c r="A19" s="22"/>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row>
    <row r="20" spans="1:54" x14ac:dyDescent="0.25">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row>
    <row r="21" spans="1:54" x14ac:dyDescent="0.25">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row>
    <row r="22" spans="1:54" x14ac:dyDescent="0.25">
      <c r="A22" s="26"/>
      <c r="B22" s="26"/>
      <c r="C22" s="26"/>
      <c r="D22" s="26"/>
      <c r="E22" s="26"/>
      <c r="F22" s="26"/>
      <c r="G22" s="26"/>
      <c r="H22" s="26"/>
      <c r="I22" s="26"/>
      <c r="J22" s="26"/>
      <c r="K22" s="26"/>
      <c r="L22" s="26"/>
      <c r="M22" s="20"/>
      <c r="N22" s="20"/>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row>
    <row r="23" spans="1:54" x14ac:dyDescent="0.25">
      <c r="A23" s="26"/>
      <c r="B23" s="26"/>
      <c r="C23" s="26"/>
      <c r="D23" s="26"/>
      <c r="E23" s="26"/>
      <c r="F23" s="26"/>
      <c r="G23" s="26"/>
      <c r="H23" s="26"/>
      <c r="I23" s="26"/>
      <c r="J23" s="26"/>
      <c r="K23" s="26"/>
      <c r="L23" s="26"/>
      <c r="M23" s="20"/>
      <c r="N23" s="20"/>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row>
    <row r="24" spans="1:54" x14ac:dyDescent="0.25">
      <c r="A24" s="26"/>
      <c r="B24" s="26"/>
      <c r="C24" s="26"/>
      <c r="D24" s="26"/>
      <c r="E24" s="26"/>
      <c r="F24" s="26"/>
      <c r="G24" s="26"/>
      <c r="H24" s="26"/>
      <c r="I24" s="26"/>
      <c r="J24" s="26"/>
      <c r="K24" s="26"/>
      <c r="L24" s="26"/>
      <c r="M24" s="20"/>
      <c r="N24" s="20"/>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row>
    <row r="25" spans="1:54" x14ac:dyDescent="0.25">
      <c r="A25" s="26"/>
      <c r="B25" s="26"/>
      <c r="C25" s="26"/>
      <c r="D25" s="26"/>
      <c r="E25" s="26"/>
      <c r="F25" s="26"/>
      <c r="G25" s="26"/>
      <c r="H25" s="26"/>
      <c r="I25" s="26"/>
      <c r="J25" s="26"/>
      <c r="K25" s="26"/>
      <c r="L25" s="26"/>
      <c r="M25" s="20"/>
      <c r="N25" s="20"/>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row>
    <row r="26" spans="1:54" x14ac:dyDescent="0.25">
      <c r="A26" s="26"/>
      <c r="B26" s="26"/>
      <c r="C26" s="26"/>
      <c r="D26" s="26"/>
      <c r="E26" s="26"/>
      <c r="F26" s="26"/>
      <c r="G26" s="26"/>
      <c r="H26" s="26"/>
      <c r="I26" s="26"/>
      <c r="J26" s="26"/>
      <c r="K26" s="26"/>
      <c r="L26" s="26"/>
      <c r="M26" s="20"/>
      <c r="N26" s="20"/>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row>
    <row r="27" spans="1:54" x14ac:dyDescent="0.25">
      <c r="A27" s="26"/>
      <c r="B27" s="26"/>
      <c r="C27" s="26"/>
      <c r="D27" s="26"/>
      <c r="E27" s="26"/>
      <c r="F27" s="26"/>
      <c r="G27" s="26"/>
      <c r="H27" s="26"/>
      <c r="I27" s="26"/>
      <c r="J27" s="26"/>
      <c r="K27" s="26"/>
      <c r="L27" s="26"/>
      <c r="M27" s="20"/>
      <c r="N27" s="20"/>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row>
    <row r="28" spans="1:54" x14ac:dyDescent="0.25">
      <c r="A28" s="26"/>
      <c r="B28" s="26"/>
      <c r="C28" s="26"/>
      <c r="D28" s="26"/>
      <c r="E28" s="26"/>
      <c r="F28" s="26"/>
      <c r="G28" s="26"/>
      <c r="H28" s="26"/>
      <c r="I28" s="26"/>
      <c r="J28" s="26"/>
      <c r="K28" s="26"/>
      <c r="L28" s="26"/>
      <c r="M28" s="20"/>
      <c r="N28" s="20"/>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row>
    <row r="29" spans="1:54" x14ac:dyDescent="0.25">
      <c r="A29" s="26"/>
      <c r="B29" s="26"/>
      <c r="C29" s="26"/>
      <c r="D29" s="26"/>
      <c r="E29" s="26"/>
      <c r="F29" s="26"/>
      <c r="G29" s="26"/>
      <c r="H29" s="26"/>
      <c r="I29" s="26"/>
      <c r="J29" s="26"/>
      <c r="K29" s="26"/>
      <c r="L29" s="26"/>
      <c r="M29" s="20"/>
      <c r="N29" s="20"/>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row>
    <row r="30" spans="1:54" x14ac:dyDescent="0.25">
      <c r="A30" s="26"/>
      <c r="B30" s="26"/>
      <c r="C30" s="26"/>
      <c r="D30" s="26"/>
      <c r="E30" s="26"/>
      <c r="F30" s="26"/>
      <c r="G30" s="26"/>
      <c r="H30" s="26"/>
      <c r="I30" s="26"/>
      <c r="J30" s="26"/>
      <c r="K30" s="26"/>
      <c r="L30" s="26"/>
      <c r="M30" s="20"/>
      <c r="N30" s="20"/>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row>
    <row r="31" spans="1:54" x14ac:dyDescent="0.25">
      <c r="A31" s="26"/>
      <c r="B31" s="26"/>
      <c r="C31" s="26"/>
      <c r="D31" s="26"/>
      <c r="E31" s="26"/>
      <c r="F31" s="26"/>
      <c r="G31" s="26"/>
      <c r="H31" s="26"/>
      <c r="I31" s="26"/>
      <c r="J31" s="26"/>
      <c r="K31" s="26"/>
      <c r="L31" s="26"/>
      <c r="M31" s="20"/>
      <c r="N31" s="20"/>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row>
    <row r="32" spans="1:54" x14ac:dyDescent="0.25">
      <c r="A32" s="26"/>
      <c r="B32" s="26"/>
      <c r="C32" s="26"/>
      <c r="D32" s="26"/>
      <c r="E32" s="26"/>
      <c r="F32" s="26"/>
      <c r="G32" s="26"/>
      <c r="H32" s="26"/>
      <c r="I32" s="26"/>
      <c r="J32" s="26"/>
      <c r="K32" s="26"/>
      <c r="L32" s="26"/>
      <c r="M32" s="20"/>
      <c r="N32" s="20"/>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row>
    <row r="33" spans="1:54" x14ac:dyDescent="0.25">
      <c r="A33" s="26"/>
      <c r="B33" s="26"/>
      <c r="C33" s="26"/>
      <c r="D33" s="26"/>
      <c r="E33" s="26"/>
      <c r="F33" s="26"/>
      <c r="G33" s="26"/>
      <c r="H33" s="26"/>
      <c r="I33" s="26"/>
      <c r="J33" s="26"/>
      <c r="K33" s="26"/>
      <c r="L33" s="26"/>
      <c r="M33" s="20"/>
      <c r="N33" s="20"/>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row>
    <row r="34" spans="1:54" x14ac:dyDescent="0.25">
      <c r="A34" s="26"/>
      <c r="B34" s="26"/>
      <c r="C34" s="26"/>
      <c r="D34" s="26"/>
      <c r="E34" s="26"/>
      <c r="F34" s="26"/>
      <c r="G34" s="26"/>
      <c r="H34" s="26"/>
      <c r="I34" s="26"/>
      <c r="J34" s="26"/>
      <c r="K34" s="26"/>
      <c r="L34" s="26"/>
      <c r="M34" s="20"/>
      <c r="N34" s="20"/>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row>
    <row r="35" spans="1:54" x14ac:dyDescent="0.25">
      <c r="A35" s="26"/>
      <c r="B35" s="26"/>
      <c r="C35" s="26"/>
      <c r="D35" s="26"/>
      <c r="E35" s="26"/>
      <c r="F35" s="26"/>
      <c r="G35" s="26"/>
      <c r="H35" s="26"/>
      <c r="I35" s="26"/>
      <c r="J35" s="26"/>
      <c r="K35" s="26"/>
      <c r="L35" s="26"/>
      <c r="M35" s="20"/>
      <c r="N35" s="20"/>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row>
    <row r="36" spans="1:54" x14ac:dyDescent="0.25">
      <c r="A36" s="26"/>
      <c r="B36" s="26"/>
      <c r="C36" s="26"/>
      <c r="D36" s="26"/>
      <c r="E36" s="26"/>
      <c r="F36" s="26"/>
      <c r="G36" s="26"/>
      <c r="H36" s="26"/>
      <c r="I36" s="26"/>
      <c r="J36" s="26"/>
      <c r="K36" s="26"/>
      <c r="L36" s="26"/>
      <c r="M36" s="20"/>
      <c r="N36" s="20"/>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row>
    <row r="37" spans="1:54" x14ac:dyDescent="0.25">
      <c r="A37" s="26"/>
      <c r="B37" s="26"/>
      <c r="C37" s="26"/>
      <c r="D37" s="26"/>
      <c r="E37" s="26"/>
      <c r="F37" s="26"/>
      <c r="G37" s="26"/>
      <c r="H37" s="26"/>
      <c r="I37" s="26"/>
      <c r="J37" s="26"/>
      <c r="K37" s="26"/>
      <c r="L37" s="26"/>
      <c r="M37" s="20"/>
      <c r="N37" s="20"/>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row>
    <row r="38" spans="1:54" x14ac:dyDescent="0.25">
      <c r="A38" s="26"/>
      <c r="B38" s="26"/>
      <c r="C38" s="26"/>
      <c r="D38" s="26"/>
      <c r="E38" s="26"/>
      <c r="F38" s="26"/>
      <c r="G38" s="26"/>
      <c r="H38" s="26"/>
      <c r="I38" s="26"/>
      <c r="J38" s="26"/>
      <c r="K38" s="26"/>
      <c r="L38" s="26"/>
      <c r="M38" s="20"/>
      <c r="N38" s="20"/>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row>
    <row r="39" spans="1:54" x14ac:dyDescent="0.25">
      <c r="A39" s="26"/>
      <c r="B39" s="26"/>
      <c r="C39" s="26"/>
      <c r="D39" s="26"/>
      <c r="E39" s="26"/>
      <c r="F39" s="26"/>
      <c r="G39" s="26"/>
      <c r="H39" s="26"/>
      <c r="I39" s="26"/>
      <c r="J39" s="26"/>
      <c r="K39" s="26"/>
      <c r="L39" s="26"/>
      <c r="M39" s="20"/>
      <c r="N39" s="20"/>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row>
    <row r="40" spans="1:54" x14ac:dyDescent="0.25">
      <c r="A40" s="26"/>
      <c r="B40" s="26"/>
      <c r="C40" s="26"/>
      <c r="D40" s="26"/>
      <c r="E40" s="26"/>
      <c r="F40" s="26"/>
      <c r="G40" s="26"/>
      <c r="H40" s="26"/>
      <c r="I40" s="26"/>
      <c r="J40" s="26"/>
      <c r="K40" s="26"/>
      <c r="L40" s="26"/>
      <c r="M40" s="20"/>
      <c r="N40" s="20"/>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row>
    <row r="41" spans="1:54" x14ac:dyDescent="0.25">
      <c r="A41" s="26"/>
      <c r="B41" s="26"/>
      <c r="C41" s="26"/>
      <c r="D41" s="26"/>
      <c r="E41" s="26"/>
      <c r="F41" s="26"/>
      <c r="G41" s="26"/>
      <c r="H41" s="26"/>
      <c r="I41" s="26"/>
      <c r="J41" s="26"/>
      <c r="K41" s="26"/>
      <c r="L41" s="26"/>
      <c r="M41" s="20"/>
      <c r="N41" s="20"/>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row>
    <row r="42" spans="1:54" x14ac:dyDescent="0.25">
      <c r="A42" s="26"/>
      <c r="B42" s="26"/>
      <c r="C42" s="26"/>
      <c r="D42" s="26"/>
      <c r="E42" s="26"/>
      <c r="F42" s="26"/>
      <c r="G42" s="26"/>
      <c r="H42" s="26"/>
      <c r="I42" s="26"/>
      <c r="J42" s="26"/>
      <c r="K42" s="26"/>
      <c r="L42" s="26"/>
      <c r="M42" s="20"/>
      <c r="N42" s="20"/>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row>
    <row r="43" spans="1:54" x14ac:dyDescent="0.25">
      <c r="A43" s="26"/>
      <c r="B43" s="26"/>
      <c r="C43" s="26"/>
      <c r="D43" s="26"/>
      <c r="E43" s="26"/>
      <c r="F43" s="26"/>
      <c r="G43" s="26"/>
      <c r="H43" s="26"/>
      <c r="I43" s="26"/>
      <c r="J43" s="26"/>
      <c r="K43" s="26"/>
      <c r="L43" s="26"/>
      <c r="M43" s="20"/>
      <c r="N43" s="20"/>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row>
    <row r="44" spans="1:54" x14ac:dyDescent="0.25">
      <c r="A44" s="26"/>
      <c r="B44" s="26"/>
      <c r="C44" s="26"/>
      <c r="D44" s="26"/>
      <c r="E44" s="26"/>
      <c r="F44" s="26"/>
      <c r="G44" s="26"/>
      <c r="H44" s="26"/>
      <c r="I44" s="26"/>
      <c r="J44" s="26"/>
      <c r="K44" s="26"/>
      <c r="L44" s="26"/>
      <c r="M44" s="20"/>
      <c r="N44" s="20"/>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row>
    <row r="45" spans="1:54" x14ac:dyDescent="0.25">
      <c r="A45" s="26"/>
      <c r="B45" s="26"/>
      <c r="C45" s="26"/>
      <c r="D45" s="26"/>
      <c r="E45" s="26"/>
      <c r="F45" s="26"/>
      <c r="G45" s="26"/>
      <c r="H45" s="26"/>
      <c r="I45" s="26"/>
      <c r="J45" s="26"/>
      <c r="K45" s="26"/>
      <c r="L45" s="26"/>
      <c r="M45" s="20"/>
      <c r="N45" s="20"/>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row>
    <row r="46" spans="1:54" x14ac:dyDescent="0.25">
      <c r="A46" s="26"/>
      <c r="B46" s="26"/>
      <c r="C46" s="26"/>
      <c r="D46" s="26"/>
      <c r="E46" s="26"/>
      <c r="F46" s="26"/>
      <c r="G46" s="26"/>
      <c r="H46" s="26"/>
      <c r="I46" s="26"/>
      <c r="J46" s="26"/>
      <c r="K46" s="26"/>
      <c r="L46" s="26"/>
      <c r="M46" s="20"/>
      <c r="N46" s="20"/>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row>
    <row r="47" spans="1:54" x14ac:dyDescent="0.25">
      <c r="A47" s="26"/>
      <c r="B47" s="26"/>
      <c r="C47" s="26"/>
      <c r="D47" s="26"/>
      <c r="E47" s="26"/>
      <c r="F47" s="26"/>
      <c r="G47" s="26"/>
      <c r="H47" s="26"/>
      <c r="I47" s="26"/>
      <c r="J47" s="26"/>
      <c r="K47" s="26"/>
      <c r="L47" s="26"/>
      <c r="M47" s="20"/>
      <c r="N47" s="20"/>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row>
    <row r="48" spans="1:54" x14ac:dyDescent="0.25">
      <c r="A48" s="26"/>
      <c r="B48" s="26"/>
      <c r="C48" s="26"/>
      <c r="D48" s="26"/>
      <c r="E48" s="26"/>
      <c r="F48" s="26"/>
      <c r="G48" s="26"/>
      <c r="H48" s="26"/>
      <c r="I48" s="26"/>
      <c r="J48" s="26"/>
      <c r="K48" s="26"/>
      <c r="L48" s="26"/>
      <c r="M48" s="20"/>
      <c r="N48" s="20"/>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row>
    <row r="49" spans="1:54" x14ac:dyDescent="0.25">
      <c r="A49" s="26"/>
      <c r="B49" s="26"/>
      <c r="C49" s="26"/>
      <c r="D49" s="26"/>
      <c r="E49" s="26"/>
      <c r="F49" s="26"/>
      <c r="G49" s="26"/>
      <c r="H49" s="26"/>
      <c r="I49" s="26"/>
      <c r="J49" s="26"/>
      <c r="K49" s="26"/>
      <c r="L49" s="26"/>
      <c r="M49" s="20"/>
      <c r="N49" s="20"/>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row>
    <row r="50" spans="1:54" x14ac:dyDescent="0.25">
      <c r="A50" s="26"/>
      <c r="B50" s="26"/>
      <c r="C50" s="26"/>
      <c r="D50" s="26"/>
      <c r="E50" s="26"/>
      <c r="F50" s="26"/>
      <c r="G50" s="26"/>
      <c r="H50" s="26"/>
      <c r="I50" s="26"/>
      <c r="J50" s="26"/>
      <c r="K50" s="26"/>
      <c r="L50" s="26"/>
      <c r="M50" s="20"/>
      <c r="N50" s="20"/>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row>
    <row r="51" spans="1:54" x14ac:dyDescent="0.25">
      <c r="A51" s="26"/>
      <c r="B51" s="26"/>
      <c r="C51" s="26"/>
      <c r="D51" s="26"/>
      <c r="E51" s="26"/>
      <c r="F51" s="26"/>
      <c r="G51" s="26"/>
      <c r="H51" s="26"/>
      <c r="I51" s="26"/>
      <c r="J51" s="26"/>
      <c r="K51" s="26"/>
      <c r="L51" s="26"/>
      <c r="M51" s="20"/>
      <c r="N51" s="20"/>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row>
    <row r="52" spans="1:54" x14ac:dyDescent="0.25">
      <c r="A52" s="26"/>
      <c r="B52" s="26"/>
      <c r="C52" s="26"/>
      <c r="D52" s="26"/>
      <c r="E52" s="26"/>
      <c r="F52" s="26"/>
      <c r="G52" s="26"/>
      <c r="H52" s="26"/>
      <c r="I52" s="26"/>
      <c r="J52" s="26"/>
      <c r="K52" s="26"/>
      <c r="L52" s="26"/>
      <c r="M52" s="20"/>
      <c r="N52" s="20"/>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row>
    <row r="53" spans="1:54" x14ac:dyDescent="0.25">
      <c r="A53" s="26"/>
      <c r="B53" s="26"/>
      <c r="C53" s="26"/>
      <c r="D53" s="26"/>
      <c r="E53" s="26"/>
      <c r="F53" s="26"/>
      <c r="G53" s="26"/>
      <c r="H53" s="26"/>
      <c r="I53" s="26"/>
      <c r="J53" s="26"/>
      <c r="K53" s="26"/>
      <c r="L53" s="26"/>
      <c r="M53" s="20"/>
      <c r="N53" s="20"/>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row>
    <row r="54" spans="1:54" x14ac:dyDescent="0.25">
      <c r="A54" s="26"/>
      <c r="B54" s="26"/>
      <c r="C54" s="26"/>
      <c r="D54" s="26"/>
      <c r="E54" s="26"/>
      <c r="F54" s="26"/>
      <c r="G54" s="26"/>
      <c r="H54" s="26"/>
      <c r="I54" s="26"/>
      <c r="J54" s="26"/>
      <c r="K54" s="26"/>
      <c r="L54" s="26"/>
      <c r="M54" s="20"/>
      <c r="N54" s="20"/>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row>
    <row r="55" spans="1:54" x14ac:dyDescent="0.25">
      <c r="A55" s="26"/>
      <c r="B55" s="26"/>
      <c r="C55" s="26"/>
      <c r="D55" s="26"/>
      <c r="E55" s="26"/>
      <c r="F55" s="26"/>
      <c r="G55" s="26"/>
      <c r="H55" s="26"/>
      <c r="I55" s="26"/>
      <c r="J55" s="26"/>
      <c r="K55" s="26"/>
      <c r="L55" s="26"/>
      <c r="M55" s="20"/>
      <c r="N55" s="20"/>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row>
    <row r="56" spans="1:54" x14ac:dyDescent="0.25">
      <c r="A56" s="26"/>
      <c r="B56" s="26"/>
      <c r="C56" s="26"/>
      <c r="D56" s="26"/>
      <c r="E56" s="26"/>
      <c r="F56" s="26"/>
      <c r="G56" s="26"/>
      <c r="H56" s="26"/>
      <c r="I56" s="26"/>
      <c r="J56" s="26"/>
      <c r="K56" s="26"/>
      <c r="L56" s="26"/>
      <c r="M56" s="20"/>
      <c r="N56" s="20"/>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row>
    <row r="57" spans="1:54" x14ac:dyDescent="0.25">
      <c r="A57" s="26"/>
      <c r="B57" s="26"/>
      <c r="C57" s="26"/>
      <c r="D57" s="26"/>
      <c r="E57" s="26"/>
      <c r="F57" s="26"/>
      <c r="G57" s="26"/>
      <c r="H57" s="26"/>
      <c r="I57" s="26"/>
      <c r="J57" s="26"/>
      <c r="K57" s="26"/>
      <c r="L57" s="26"/>
      <c r="M57" s="20"/>
      <c r="N57" s="20"/>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row>
    <row r="58" spans="1:54" x14ac:dyDescent="0.25">
      <c r="A58" s="26"/>
      <c r="B58" s="26"/>
      <c r="C58" s="26"/>
      <c r="D58" s="26"/>
      <c r="E58" s="26"/>
      <c r="F58" s="26"/>
      <c r="G58" s="26"/>
      <c r="H58" s="26"/>
      <c r="I58" s="26"/>
      <c r="J58" s="26"/>
      <c r="K58" s="26"/>
      <c r="L58" s="26"/>
      <c r="M58" s="20"/>
      <c r="N58" s="20"/>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row>
    <row r="59" spans="1:54" x14ac:dyDescent="0.25">
      <c r="A59" s="26"/>
      <c r="B59" s="26"/>
      <c r="C59" s="26"/>
      <c r="D59" s="26"/>
      <c r="E59" s="26"/>
      <c r="F59" s="26"/>
      <c r="G59" s="26"/>
      <c r="H59" s="26"/>
      <c r="I59" s="26"/>
      <c r="J59" s="26"/>
      <c r="K59" s="26"/>
      <c r="L59" s="26"/>
      <c r="M59" s="20"/>
      <c r="N59" s="20"/>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row>
    <row r="60" spans="1:54" x14ac:dyDescent="0.25">
      <c r="A60" s="26"/>
      <c r="B60" s="26"/>
      <c r="C60" s="26"/>
      <c r="D60" s="26"/>
      <c r="E60" s="26"/>
      <c r="F60" s="26"/>
      <c r="G60" s="26"/>
      <c r="H60" s="26"/>
      <c r="I60" s="26"/>
      <c r="J60" s="26"/>
      <c r="K60" s="26"/>
      <c r="L60" s="26"/>
      <c r="M60" s="20"/>
      <c r="N60" s="20"/>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row>
    <row r="61" spans="1:54" x14ac:dyDescent="0.25">
      <c r="A61" s="26"/>
      <c r="B61" s="26"/>
      <c r="C61" s="26"/>
      <c r="D61" s="26"/>
      <c r="E61" s="26"/>
      <c r="F61" s="26"/>
      <c r="G61" s="26"/>
      <c r="H61" s="26"/>
      <c r="I61" s="26"/>
      <c r="J61" s="26"/>
      <c r="K61" s="26"/>
      <c r="L61" s="26"/>
      <c r="M61" s="20"/>
      <c r="N61" s="20"/>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row>
    <row r="62" spans="1:54" x14ac:dyDescent="0.25">
      <c r="A62" s="26"/>
      <c r="B62" s="26"/>
      <c r="C62" s="26"/>
      <c r="D62" s="26"/>
      <c r="E62" s="26"/>
      <c r="F62" s="26"/>
      <c r="G62" s="26"/>
      <c r="H62" s="26"/>
      <c r="I62" s="26"/>
      <c r="J62" s="26"/>
      <c r="K62" s="26"/>
      <c r="L62" s="26"/>
      <c r="M62" s="20"/>
      <c r="N62" s="20"/>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row>
    <row r="63" spans="1:54" x14ac:dyDescent="0.25">
      <c r="A63" s="26"/>
      <c r="B63" s="26"/>
      <c r="C63" s="26"/>
      <c r="D63" s="26"/>
      <c r="E63" s="26"/>
      <c r="F63" s="26"/>
      <c r="G63" s="26"/>
      <c r="H63" s="26"/>
      <c r="I63" s="26"/>
      <c r="J63" s="26"/>
      <c r="K63" s="26"/>
      <c r="L63" s="26"/>
      <c r="M63" s="20"/>
      <c r="N63" s="20"/>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row>
    <row r="64" spans="1:54" x14ac:dyDescent="0.25">
      <c r="A64" s="26"/>
      <c r="B64" s="26"/>
      <c r="C64" s="26"/>
      <c r="D64" s="26"/>
      <c r="E64" s="26"/>
      <c r="F64" s="26"/>
      <c r="G64" s="26"/>
      <c r="H64" s="26"/>
      <c r="I64" s="26"/>
      <c r="J64" s="26"/>
      <c r="K64" s="26"/>
      <c r="L64" s="26"/>
      <c r="M64" s="20"/>
      <c r="N64" s="20"/>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row>
    <row r="65" spans="1:54" x14ac:dyDescent="0.25">
      <c r="A65" s="26"/>
      <c r="B65" s="26"/>
      <c r="C65" s="26"/>
      <c r="D65" s="26"/>
      <c r="E65" s="26"/>
      <c r="F65" s="26"/>
      <c r="G65" s="26"/>
      <c r="H65" s="26"/>
      <c r="I65" s="26"/>
      <c r="J65" s="26"/>
      <c r="K65" s="26"/>
      <c r="L65" s="26"/>
      <c r="M65" s="20"/>
      <c r="N65" s="20"/>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row>
    <row r="66" spans="1:54" x14ac:dyDescent="0.25">
      <c r="A66" s="26"/>
      <c r="B66" s="26"/>
      <c r="C66" s="26"/>
      <c r="D66" s="26"/>
      <c r="E66" s="26"/>
      <c r="F66" s="26"/>
      <c r="G66" s="26"/>
      <c r="H66" s="26"/>
      <c r="I66" s="26"/>
      <c r="J66" s="26"/>
      <c r="K66" s="26"/>
      <c r="L66" s="26"/>
      <c r="M66" s="20"/>
      <c r="N66" s="20"/>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row>
    <row r="67" spans="1:54" x14ac:dyDescent="0.25">
      <c r="A67" s="26"/>
      <c r="B67" s="26"/>
      <c r="C67" s="26"/>
      <c r="D67" s="26"/>
      <c r="E67" s="26"/>
      <c r="F67" s="26"/>
      <c r="G67" s="26"/>
      <c r="H67" s="26"/>
      <c r="I67" s="26"/>
      <c r="J67" s="26"/>
      <c r="K67" s="26"/>
      <c r="L67" s="26"/>
      <c r="M67" s="20"/>
      <c r="N67" s="20"/>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row>
    <row r="68" spans="1:54" x14ac:dyDescent="0.25">
      <c r="A68" s="26"/>
      <c r="B68" s="26"/>
      <c r="C68" s="26"/>
      <c r="D68" s="26"/>
      <c r="E68" s="26"/>
      <c r="F68" s="26"/>
      <c r="G68" s="26"/>
      <c r="H68" s="26"/>
      <c r="I68" s="26"/>
      <c r="J68" s="26"/>
      <c r="K68" s="26"/>
      <c r="L68" s="26"/>
      <c r="M68" s="20"/>
      <c r="N68" s="20"/>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row>
    <row r="69" spans="1:54" x14ac:dyDescent="0.25">
      <c r="A69" s="26"/>
      <c r="B69" s="26"/>
      <c r="C69" s="26"/>
      <c r="D69" s="26"/>
      <c r="E69" s="26"/>
      <c r="F69" s="26"/>
      <c r="G69" s="26"/>
      <c r="H69" s="26"/>
      <c r="I69" s="26"/>
      <c r="J69" s="26"/>
      <c r="K69" s="26"/>
      <c r="L69" s="26"/>
      <c r="M69" s="20"/>
      <c r="N69" s="20"/>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row>
    <row r="70" spans="1:54" x14ac:dyDescent="0.25">
      <c r="A70" s="26"/>
      <c r="B70" s="26"/>
      <c r="C70" s="26"/>
      <c r="D70" s="26"/>
      <c r="E70" s="26"/>
      <c r="F70" s="26"/>
      <c r="G70" s="26"/>
      <c r="H70" s="26"/>
      <c r="I70" s="26"/>
      <c r="J70" s="26"/>
      <c r="K70" s="26"/>
      <c r="L70" s="26"/>
      <c r="M70" s="20"/>
      <c r="N70" s="20"/>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row>
    <row r="71" spans="1:54" x14ac:dyDescent="0.25">
      <c r="A71" s="26"/>
      <c r="B71" s="26"/>
      <c r="C71" s="26"/>
      <c r="D71" s="26"/>
      <c r="E71" s="26"/>
      <c r="F71" s="26"/>
      <c r="G71" s="26"/>
      <c r="H71" s="26"/>
      <c r="I71" s="26"/>
      <c r="J71" s="26"/>
      <c r="K71" s="26"/>
      <c r="L71" s="26"/>
      <c r="M71" s="20"/>
      <c r="N71" s="20"/>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row>
    <row r="72" spans="1:54" x14ac:dyDescent="0.25">
      <c r="A72" s="26"/>
      <c r="B72" s="26"/>
      <c r="C72" s="26"/>
      <c r="D72" s="26"/>
      <c r="E72" s="26"/>
      <c r="F72" s="26"/>
      <c r="G72" s="26"/>
      <c r="H72" s="26"/>
      <c r="I72" s="26"/>
      <c r="J72" s="26"/>
      <c r="K72" s="26"/>
      <c r="L72" s="26"/>
      <c r="M72" s="20"/>
      <c r="N72" s="20"/>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row>
    <row r="73" spans="1:54" x14ac:dyDescent="0.25">
      <c r="A73" s="26"/>
      <c r="B73" s="26"/>
      <c r="C73" s="26"/>
      <c r="D73" s="26"/>
      <c r="E73" s="26"/>
      <c r="F73" s="26"/>
      <c r="G73" s="26"/>
      <c r="H73" s="26"/>
      <c r="I73" s="26"/>
      <c r="J73" s="26"/>
      <c r="K73" s="26"/>
      <c r="L73" s="26"/>
      <c r="M73" s="20"/>
      <c r="N73" s="20"/>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row>
    <row r="74" spans="1:54" x14ac:dyDescent="0.25">
      <c r="A74" s="26"/>
      <c r="B74" s="26"/>
      <c r="C74" s="26"/>
      <c r="D74" s="26"/>
      <c r="E74" s="26"/>
      <c r="F74" s="26"/>
      <c r="G74" s="26"/>
      <c r="H74" s="26"/>
      <c r="I74" s="26"/>
      <c r="J74" s="26"/>
      <c r="K74" s="26"/>
      <c r="L74" s="26"/>
      <c r="M74" s="20"/>
      <c r="N74" s="20"/>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row>
    <row r="75" spans="1:54" x14ac:dyDescent="0.25">
      <c r="A75" s="26"/>
      <c r="B75" s="26"/>
      <c r="C75" s="26"/>
      <c r="D75" s="26"/>
      <c r="E75" s="26"/>
      <c r="F75" s="26"/>
      <c r="G75" s="26"/>
      <c r="H75" s="26"/>
      <c r="I75" s="26"/>
      <c r="J75" s="26"/>
      <c r="K75" s="26"/>
      <c r="L75" s="26"/>
      <c r="M75" s="20"/>
      <c r="N75" s="20"/>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row>
    <row r="76" spans="1:54" x14ac:dyDescent="0.25">
      <c r="A76" s="26"/>
      <c r="B76" s="26"/>
      <c r="C76" s="26"/>
      <c r="D76" s="26"/>
      <c r="E76" s="26"/>
      <c r="F76" s="26"/>
      <c r="G76" s="26"/>
      <c r="H76" s="26"/>
      <c r="I76" s="26"/>
      <c r="J76" s="26"/>
      <c r="K76" s="26"/>
      <c r="L76" s="26"/>
      <c r="M76" s="20"/>
      <c r="N76" s="20"/>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row>
    <row r="77" spans="1:54" x14ac:dyDescent="0.25">
      <c r="A77" s="26"/>
      <c r="B77" s="26"/>
      <c r="C77" s="26"/>
      <c r="D77" s="26"/>
      <c r="E77" s="26"/>
      <c r="F77" s="26"/>
      <c r="G77" s="26"/>
      <c r="H77" s="26"/>
      <c r="I77" s="26"/>
      <c r="J77" s="26"/>
      <c r="K77" s="26"/>
      <c r="L77" s="26"/>
      <c r="M77" s="20"/>
      <c r="N77" s="20"/>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row>
    <row r="78" spans="1:54" x14ac:dyDescent="0.25">
      <c r="A78" s="26"/>
      <c r="B78" s="26"/>
      <c r="C78" s="26"/>
      <c r="D78" s="26"/>
      <c r="E78" s="26"/>
      <c r="F78" s="26"/>
      <c r="G78" s="26"/>
      <c r="H78" s="26"/>
      <c r="I78" s="26"/>
      <c r="J78" s="26"/>
      <c r="K78" s="26"/>
      <c r="L78" s="26"/>
      <c r="M78" s="20"/>
      <c r="N78" s="20"/>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row>
    <row r="79" spans="1:54" x14ac:dyDescent="0.25">
      <c r="A79" s="26"/>
      <c r="B79" s="26"/>
      <c r="C79" s="26"/>
      <c r="D79" s="26"/>
      <c r="E79" s="26"/>
      <c r="F79" s="26"/>
      <c r="G79" s="26"/>
      <c r="H79" s="26"/>
      <c r="I79" s="26"/>
      <c r="J79" s="26"/>
      <c r="K79" s="26"/>
      <c r="L79" s="26"/>
      <c r="M79" s="20"/>
      <c r="N79" s="20"/>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row>
    <row r="80" spans="1:54" x14ac:dyDescent="0.25">
      <c r="A80" s="26"/>
      <c r="B80" s="26"/>
      <c r="C80" s="26"/>
      <c r="D80" s="26"/>
      <c r="E80" s="26"/>
      <c r="F80" s="26"/>
      <c r="G80" s="26"/>
      <c r="H80" s="26"/>
      <c r="I80" s="26"/>
      <c r="J80" s="26"/>
      <c r="K80" s="26"/>
      <c r="L80" s="26"/>
      <c r="M80" s="20"/>
      <c r="N80" s="20"/>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row>
    <row r="81" spans="1:82" x14ac:dyDescent="0.25">
      <c r="A81" s="26"/>
      <c r="B81" s="26"/>
      <c r="C81" s="26"/>
      <c r="D81" s="26"/>
      <c r="E81" s="26"/>
      <c r="F81" s="26"/>
      <c r="G81" s="26"/>
      <c r="H81" s="26"/>
      <c r="I81" s="26"/>
      <c r="J81" s="26"/>
      <c r="K81" s="26"/>
      <c r="L81" s="26"/>
      <c r="M81" s="20"/>
      <c r="N81" s="20"/>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row>
    <row r="82" spans="1:82" x14ac:dyDescent="0.25">
      <c r="A82" s="26"/>
      <c r="B82" s="26"/>
      <c r="C82" s="26"/>
      <c r="D82" s="26"/>
      <c r="E82" s="26"/>
      <c r="F82" s="26"/>
      <c r="G82" s="26"/>
      <c r="H82" s="26"/>
      <c r="I82" s="26"/>
      <c r="J82" s="26"/>
      <c r="K82" s="26"/>
      <c r="L82" s="26"/>
      <c r="M82" s="20"/>
      <c r="N82" s="20"/>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row>
    <row r="83" spans="1:82" x14ac:dyDescent="0.25">
      <c r="A83" s="26"/>
      <c r="B83" s="26"/>
      <c r="C83" s="26"/>
      <c r="D83" s="26"/>
      <c r="E83" s="26"/>
      <c r="F83" s="26"/>
      <c r="G83" s="26"/>
      <c r="H83" s="26"/>
      <c r="I83" s="26"/>
      <c r="J83" s="26"/>
      <c r="K83" s="26"/>
      <c r="L83" s="26"/>
      <c r="M83" s="20"/>
      <c r="N83" s="20"/>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row>
    <row r="84" spans="1:82" x14ac:dyDescent="0.25">
      <c r="A84" s="26"/>
      <c r="B84" s="26"/>
      <c r="C84" s="26"/>
      <c r="D84" s="26"/>
      <c r="E84" s="26"/>
      <c r="F84" s="26"/>
      <c r="G84" s="26"/>
      <c r="H84" s="26"/>
      <c r="I84" s="26"/>
      <c r="J84" s="26"/>
      <c r="K84" s="26"/>
      <c r="L84" s="26"/>
      <c r="M84" s="20"/>
      <c r="N84" s="20"/>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row>
    <row r="85" spans="1:82" x14ac:dyDescent="0.25">
      <c r="A85" s="26"/>
      <c r="B85" s="26"/>
      <c r="C85" s="26"/>
      <c r="D85" s="26"/>
      <c r="E85" s="26"/>
      <c r="F85" s="26"/>
      <c r="G85" s="26"/>
      <c r="H85" s="26"/>
      <c r="I85" s="26"/>
      <c r="J85" s="26"/>
      <c r="K85" s="26"/>
      <c r="L85" s="26"/>
      <c r="M85" s="20"/>
      <c r="N85" s="20"/>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row>
    <row r="86" spans="1:82" x14ac:dyDescent="0.25">
      <c r="A86" s="26"/>
      <c r="B86" s="26"/>
      <c r="C86" s="26"/>
      <c r="D86" s="26"/>
      <c r="E86" s="26"/>
      <c r="F86" s="26"/>
      <c r="G86" s="26"/>
      <c r="H86" s="26"/>
      <c r="I86" s="26"/>
      <c r="J86" s="26"/>
      <c r="K86" s="26"/>
      <c r="L86" s="26"/>
      <c r="M86" s="20"/>
      <c r="N86" s="20"/>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row>
    <row r="87" spans="1:82" x14ac:dyDescent="0.25">
      <c r="A87" s="26"/>
      <c r="B87" s="26"/>
      <c r="C87" s="26"/>
      <c r="D87" s="26"/>
      <c r="E87" s="26"/>
      <c r="F87" s="26"/>
      <c r="G87" s="26"/>
      <c r="H87" s="26"/>
      <c r="I87" s="26"/>
      <c r="J87" s="26"/>
      <c r="K87" s="26"/>
      <c r="L87" s="26"/>
      <c r="M87" s="20"/>
      <c r="N87" s="20"/>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row>
    <row r="88" spans="1:82" x14ac:dyDescent="0.25">
      <c r="A88" s="26"/>
      <c r="B88" s="26"/>
      <c r="C88" s="26"/>
      <c r="D88" s="26"/>
      <c r="E88" s="26"/>
      <c r="F88" s="26"/>
      <c r="G88" s="26"/>
      <c r="H88" s="26"/>
      <c r="I88" s="26"/>
      <c r="J88" s="26"/>
      <c r="K88" s="26"/>
      <c r="L88" s="26"/>
      <c r="M88" s="20"/>
      <c r="N88" s="20"/>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row>
    <row r="89" spans="1:82" x14ac:dyDescent="0.25">
      <c r="A89" s="26"/>
      <c r="B89" s="26"/>
      <c r="C89" s="26"/>
      <c r="D89" s="26"/>
      <c r="E89" s="26"/>
      <c r="F89" s="26"/>
      <c r="G89" s="26"/>
      <c r="H89" s="26"/>
      <c r="I89" s="26"/>
      <c r="J89" s="26"/>
      <c r="K89" s="26"/>
      <c r="L89" s="26"/>
      <c r="M89" s="20"/>
      <c r="N89" s="20"/>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row>
    <row r="90" spans="1:82" x14ac:dyDescent="0.25">
      <c r="A90" s="26"/>
      <c r="B90" s="26"/>
      <c r="C90" s="26"/>
      <c r="D90" s="26"/>
      <c r="E90" s="26"/>
      <c r="F90" s="26"/>
      <c r="G90" s="26"/>
      <c r="H90" s="26"/>
      <c r="I90" s="26"/>
      <c r="J90" s="26"/>
      <c r="K90" s="26"/>
      <c r="L90" s="26"/>
      <c r="M90" s="20"/>
      <c r="N90" s="20"/>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row>
    <row r="91" spans="1:82" x14ac:dyDescent="0.25">
      <c r="A91" s="26"/>
      <c r="B91" s="26"/>
      <c r="C91" s="26"/>
      <c r="D91" s="26"/>
      <c r="E91" s="26"/>
      <c r="F91" s="26"/>
      <c r="G91" s="26"/>
      <c r="H91" s="26"/>
      <c r="I91" s="26"/>
      <c r="J91" s="26"/>
      <c r="K91" s="26"/>
      <c r="L91" s="26"/>
      <c r="M91" s="20"/>
      <c r="N91" s="20"/>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row>
    <row r="92" spans="1:82" x14ac:dyDescent="0.25">
      <c r="A92" s="26"/>
      <c r="B92" s="26"/>
      <c r="C92" s="26"/>
      <c r="D92" s="26"/>
      <c r="E92" s="26"/>
      <c r="F92" s="26"/>
      <c r="G92" s="26"/>
      <c r="H92" s="26"/>
      <c r="I92" s="26"/>
      <c r="J92" s="26"/>
      <c r="K92" s="26"/>
      <c r="L92" s="26"/>
      <c r="M92" s="20"/>
      <c r="N92" s="20"/>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Z92" s="20"/>
      <c r="CA92" s="20"/>
      <c r="CB92" s="20"/>
      <c r="CC92" s="20"/>
      <c r="CD92" s="20"/>
    </row>
    <row r="93" spans="1:82" x14ac:dyDescent="0.25">
      <c r="A93" s="26"/>
      <c r="B93" s="26"/>
      <c r="C93" s="26"/>
      <c r="D93" s="26"/>
      <c r="E93" s="26"/>
      <c r="F93" s="26"/>
      <c r="G93" s="26"/>
      <c r="H93" s="26"/>
      <c r="I93" s="26"/>
      <c r="J93" s="26"/>
      <c r="K93" s="26"/>
      <c r="L93" s="26"/>
      <c r="M93" s="20"/>
      <c r="N93" s="20"/>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Z93" s="20"/>
      <c r="CA93" s="20"/>
      <c r="CB93" s="20"/>
      <c r="CC93" s="20"/>
      <c r="CD93" s="20"/>
    </row>
    <row r="94" spans="1:82" x14ac:dyDescent="0.25">
      <c r="A94" s="26"/>
      <c r="B94" s="26"/>
      <c r="C94" s="26"/>
      <c r="D94" s="26"/>
      <c r="E94" s="26"/>
      <c r="F94" s="26"/>
      <c r="G94" s="26"/>
      <c r="H94" s="26"/>
      <c r="I94" s="26"/>
      <c r="J94" s="26"/>
      <c r="K94" s="26"/>
      <c r="L94" s="26"/>
      <c r="M94" s="20"/>
      <c r="N94" s="20"/>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Z94" s="20"/>
      <c r="CA94" s="20"/>
      <c r="CB94" s="59"/>
      <c r="CC94" s="20"/>
      <c r="CD94" s="20"/>
    </row>
    <row r="95" spans="1:82" x14ac:dyDescent="0.25">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Z95" s="20"/>
      <c r="CA95" s="20"/>
      <c r="CB95" s="59"/>
      <c r="CC95" s="20"/>
      <c r="CD95" s="20"/>
    </row>
    <row r="96" spans="1:82" x14ac:dyDescent="0.25">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Z96" s="20"/>
      <c r="CA96" s="20"/>
      <c r="CB96" s="59"/>
      <c r="CC96" s="20"/>
      <c r="CD96" s="20"/>
    </row>
    <row r="97" spans="13:82" x14ac:dyDescent="0.25">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Z97" s="20"/>
      <c r="CA97" s="20"/>
      <c r="CB97" s="20"/>
      <c r="CC97" s="20"/>
      <c r="CD97" s="20"/>
    </row>
    <row r="98" spans="13:82" x14ac:dyDescent="0.25">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Z98" s="20"/>
      <c r="CA98" s="20"/>
      <c r="CB98" s="20"/>
      <c r="CC98" s="20"/>
      <c r="CD98" s="20"/>
    </row>
    <row r="99" spans="13:82" x14ac:dyDescent="0.25">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Z99" s="20"/>
      <c r="CA99" s="20"/>
      <c r="CB99" s="59"/>
      <c r="CC99" s="20"/>
      <c r="CD99" s="20"/>
    </row>
    <row r="100" spans="13:82" x14ac:dyDescent="0.25">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Z100" s="20"/>
      <c r="CA100" s="20"/>
      <c r="CB100" s="59"/>
      <c r="CC100" s="20"/>
      <c r="CD100" s="20"/>
    </row>
    <row r="101" spans="13:82" x14ac:dyDescent="0.25">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Z101" s="20"/>
      <c r="CA101" s="20"/>
      <c r="CB101" s="60"/>
      <c r="CC101" s="20"/>
      <c r="CD101" s="20"/>
    </row>
    <row r="102" spans="13:82" x14ac:dyDescent="0.25">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Z102" s="20"/>
      <c r="CA102" s="20"/>
      <c r="CB102" s="20"/>
      <c r="CC102" s="20"/>
      <c r="CD102" s="20"/>
    </row>
    <row r="103" spans="13:82" x14ac:dyDescent="0.25">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Z103" s="20"/>
      <c r="CA103" s="20"/>
      <c r="CB103" s="20"/>
      <c r="CC103" s="20"/>
      <c r="CD103" s="20"/>
    </row>
    <row r="104" spans="13:82" x14ac:dyDescent="0.25">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row>
    <row r="105" spans="13:82" x14ac:dyDescent="0.25">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row>
    <row r="106" spans="13:82" x14ac:dyDescent="0.25">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row>
    <row r="107" spans="13:82" x14ac:dyDescent="0.25">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row>
    <row r="108" spans="13:82" x14ac:dyDescent="0.25">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row>
    <row r="109" spans="13:82" x14ac:dyDescent="0.25">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row>
    <row r="110" spans="13:82" x14ac:dyDescent="0.25">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row>
    <row r="111" spans="13:82" x14ac:dyDescent="0.25">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row>
    <row r="112" spans="13:82" x14ac:dyDescent="0.25">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row>
    <row r="113" spans="13:54" x14ac:dyDescent="0.25">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row>
    <row r="114" spans="13:54" x14ac:dyDescent="0.25">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row>
    <row r="115" spans="13:54" x14ac:dyDescent="0.25">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row>
    <row r="116" spans="13:54" x14ac:dyDescent="0.25">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row>
    <row r="117" spans="13:54" x14ac:dyDescent="0.25">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row>
    <row r="118" spans="13:54" x14ac:dyDescent="0.25">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row>
    <row r="119" spans="13:54" x14ac:dyDescent="0.25">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row>
    <row r="120" spans="13:54" x14ac:dyDescent="0.25">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row>
    <row r="121" spans="13:54" x14ac:dyDescent="0.25">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row>
    <row r="122" spans="13:54" x14ac:dyDescent="0.25">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row>
    <row r="123" spans="13:54" x14ac:dyDescent="0.25">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row>
    <row r="124" spans="13:54" x14ac:dyDescent="0.25">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row>
    <row r="125" spans="13:54" x14ac:dyDescent="0.25">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row>
    <row r="126" spans="13:54" x14ac:dyDescent="0.25">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row>
    <row r="127" spans="13:54" x14ac:dyDescent="0.25">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row>
    <row r="128" spans="13:54" x14ac:dyDescent="0.25">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row>
    <row r="129" spans="13:54" x14ac:dyDescent="0.25">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row>
    <row r="130" spans="13:54" x14ac:dyDescent="0.25">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row>
    <row r="131" spans="13:54" x14ac:dyDescent="0.25">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row>
    <row r="132" spans="13:54" x14ac:dyDescent="0.25">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row>
    <row r="133" spans="13:54" x14ac:dyDescent="0.25">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row>
    <row r="134" spans="13:54" x14ac:dyDescent="0.25">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row>
    <row r="135" spans="13:54" x14ac:dyDescent="0.25">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row>
    <row r="136" spans="13:54" x14ac:dyDescent="0.25">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row>
    <row r="137" spans="13:54" x14ac:dyDescent="0.25">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row>
    <row r="138" spans="13:54" x14ac:dyDescent="0.25">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row>
    <row r="139" spans="13:54" x14ac:dyDescent="0.25">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row>
    <row r="140" spans="13:54" x14ac:dyDescent="0.25">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row>
    <row r="141" spans="13:54" x14ac:dyDescent="0.25">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row>
    <row r="142" spans="13:54" x14ac:dyDescent="0.25">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row>
    <row r="143" spans="13:54" x14ac:dyDescent="0.25">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row>
    <row r="144" spans="13:54" x14ac:dyDescent="0.25">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row>
    <row r="145" spans="13:54" x14ac:dyDescent="0.25">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row>
    <row r="146" spans="13:54" x14ac:dyDescent="0.25">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row>
    <row r="147" spans="13:54" x14ac:dyDescent="0.25">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row>
    <row r="148" spans="13:54" x14ac:dyDescent="0.25">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row>
    <row r="149" spans="13:54" x14ac:dyDescent="0.25">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row>
    <row r="150" spans="13:54" x14ac:dyDescent="0.25">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row>
    <row r="151" spans="13:54" x14ac:dyDescent="0.25">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row>
    <row r="152" spans="13:54" x14ac:dyDescent="0.25">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row>
    <row r="153" spans="13:54" x14ac:dyDescent="0.25">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row>
    <row r="154" spans="13:54" x14ac:dyDescent="0.25">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row>
    <row r="155" spans="13:54" x14ac:dyDescent="0.25">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row>
    <row r="156" spans="13:54" x14ac:dyDescent="0.25">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row>
    <row r="157" spans="13:54" x14ac:dyDescent="0.25">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row>
    <row r="158" spans="13:54" x14ac:dyDescent="0.25">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row>
    <row r="159" spans="13:54" x14ac:dyDescent="0.25">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row>
    <row r="160" spans="13:54" x14ac:dyDescent="0.25">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row>
    <row r="161" spans="13:54" x14ac:dyDescent="0.25">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row>
    <row r="162" spans="13:54" x14ac:dyDescent="0.25">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row>
    <row r="163" spans="13:54" x14ac:dyDescent="0.25">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row>
    <row r="164" spans="13:54" x14ac:dyDescent="0.25">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row>
    <row r="165" spans="13:54" x14ac:dyDescent="0.25">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row>
    <row r="166" spans="13:54" x14ac:dyDescent="0.25">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row>
    <row r="167" spans="13:54" x14ac:dyDescent="0.25">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row>
    <row r="168" spans="13:54" x14ac:dyDescent="0.25">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row>
    <row r="169" spans="13:54" x14ac:dyDescent="0.25">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row>
    <row r="170" spans="13:54" x14ac:dyDescent="0.25">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row>
    <row r="171" spans="13:54" x14ac:dyDescent="0.25">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row>
    <row r="172" spans="13:54" x14ac:dyDescent="0.25">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row>
    <row r="173" spans="13:54" x14ac:dyDescent="0.25">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row>
    <row r="174" spans="13:54" x14ac:dyDescent="0.25">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row>
    <row r="175" spans="13:54" x14ac:dyDescent="0.25">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row>
    <row r="176" spans="13:54" x14ac:dyDescent="0.25">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row>
    <row r="177" spans="13:54" x14ac:dyDescent="0.25">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row>
    <row r="178" spans="13:54" x14ac:dyDescent="0.25">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row>
    <row r="179" spans="13:54" x14ac:dyDescent="0.25">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row>
    <row r="180" spans="13:54" x14ac:dyDescent="0.25">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row>
    <row r="181" spans="13:54" x14ac:dyDescent="0.25">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row>
    <row r="182" spans="13:54" x14ac:dyDescent="0.25">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row>
    <row r="183" spans="13:54" x14ac:dyDescent="0.25">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row>
    <row r="184" spans="13:54" x14ac:dyDescent="0.25">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row>
    <row r="185" spans="13:54" x14ac:dyDescent="0.25">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row>
    <row r="186" spans="13:54" x14ac:dyDescent="0.25">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row>
    <row r="187" spans="13:54" x14ac:dyDescent="0.25">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row>
    <row r="188" spans="13:54" x14ac:dyDescent="0.25">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row>
    <row r="189" spans="13:54" x14ac:dyDescent="0.25">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row>
    <row r="190" spans="13:54" x14ac:dyDescent="0.25">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row>
    <row r="191" spans="13:54" x14ac:dyDescent="0.25">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row>
    <row r="192" spans="13:54" x14ac:dyDescent="0.25">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row>
    <row r="193" spans="13:54" x14ac:dyDescent="0.25">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row>
    <row r="194" spans="13:54" x14ac:dyDescent="0.25">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row>
    <row r="195" spans="13:54" x14ac:dyDescent="0.25">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row>
    <row r="196" spans="13:54" x14ac:dyDescent="0.25">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row>
    <row r="197" spans="13:54" x14ac:dyDescent="0.25">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row>
    <row r="198" spans="13:54" x14ac:dyDescent="0.25">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row>
    <row r="199" spans="13:54" x14ac:dyDescent="0.25">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row>
    <row r="200" spans="13:54" x14ac:dyDescent="0.25">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row>
    <row r="201" spans="13:54" x14ac:dyDescent="0.25">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row>
    <row r="202" spans="13:54" x14ac:dyDescent="0.25">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row>
    <row r="203" spans="13:54" x14ac:dyDescent="0.25">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row>
    <row r="204" spans="13:54" x14ac:dyDescent="0.25">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row>
    <row r="205" spans="13:54" x14ac:dyDescent="0.25">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row>
    <row r="206" spans="13:54" x14ac:dyDescent="0.25">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row>
  </sheetData>
  <mergeCells count="15">
    <mergeCell ref="C11:J11"/>
    <mergeCell ref="C6:J6"/>
    <mergeCell ref="C13:F13"/>
    <mergeCell ref="C12:F12"/>
    <mergeCell ref="A5:B5"/>
    <mergeCell ref="C7:J7"/>
    <mergeCell ref="C8:J8"/>
    <mergeCell ref="C10:J10"/>
    <mergeCell ref="E1:L1"/>
    <mergeCell ref="C9:J9"/>
    <mergeCell ref="A1:B1"/>
    <mergeCell ref="C1:D1"/>
    <mergeCell ref="A2:B2"/>
    <mergeCell ref="A3:B3"/>
    <mergeCell ref="A4:B4"/>
  </mergeCells>
  <printOptions horizontalCentered="1"/>
  <pageMargins left="0.7" right="0.7" top="1.25" bottom="0.75" header="0.55000000000000004" footer="0.3"/>
  <pageSetup scale="5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00FF"/>
    <pageSetUpPr fitToPage="1"/>
  </sheetPr>
  <dimension ref="A1:AA52"/>
  <sheetViews>
    <sheetView showGridLines="0" showRowColHeaders="0" topLeftCell="A25" workbookViewId="0">
      <selection activeCell="A2" sqref="A2:K2"/>
    </sheetView>
  </sheetViews>
  <sheetFormatPr defaultRowHeight="15" x14ac:dyDescent="0.25"/>
  <cols>
    <col min="12" max="12" width="2.85546875" customWidth="1"/>
  </cols>
  <sheetData>
    <row r="1" spans="1:27" ht="9.75" customHeight="1" thickBot="1" x14ac:dyDescent="0.3"/>
    <row r="2" spans="1:27" ht="18.75" x14ac:dyDescent="0.25">
      <c r="A2" s="803" t="s">
        <v>194</v>
      </c>
      <c r="B2" s="804"/>
      <c r="C2" s="804"/>
      <c r="D2" s="804"/>
      <c r="E2" s="804"/>
      <c r="F2" s="804"/>
      <c r="G2" s="804"/>
      <c r="H2" s="804"/>
      <c r="I2" s="804"/>
      <c r="J2" s="804"/>
      <c r="K2" s="805"/>
    </row>
    <row r="3" spans="1:27" ht="19.5" thickBot="1" x14ac:dyDescent="0.3">
      <c r="A3" s="806" t="s">
        <v>163</v>
      </c>
      <c r="B3" s="807"/>
      <c r="C3" s="807"/>
      <c r="D3" s="807"/>
      <c r="E3" s="807"/>
      <c r="F3" s="807"/>
      <c r="G3" s="807"/>
      <c r="H3" s="807"/>
      <c r="I3" s="807"/>
      <c r="J3" s="807"/>
      <c r="K3" s="808"/>
    </row>
    <row r="4" spans="1:27" ht="14.25" customHeight="1" x14ac:dyDescent="0.25">
      <c r="A4" s="175"/>
      <c r="B4" s="175"/>
      <c r="C4" s="175"/>
      <c r="D4" s="175"/>
      <c r="E4" s="175"/>
      <c r="F4" s="175"/>
      <c r="G4" s="175"/>
      <c r="H4" s="175"/>
      <c r="I4" s="175"/>
    </row>
    <row r="5" spans="1:27" x14ac:dyDescent="0.25">
      <c r="A5" s="37" t="s">
        <v>19</v>
      </c>
    </row>
    <row r="6" spans="1:27" x14ac:dyDescent="0.25">
      <c r="A6" s="178" t="s">
        <v>195</v>
      </c>
      <c r="I6" s="43" t="s">
        <v>20</v>
      </c>
      <c r="J6" s="174"/>
      <c r="K6" s="43" t="s">
        <v>21</v>
      </c>
    </row>
    <row r="7" spans="1:27" ht="13.5" customHeight="1" x14ac:dyDescent="0.25">
      <c r="A7" s="36"/>
      <c r="P7">
        <v>0</v>
      </c>
      <c r="R7" s="441"/>
      <c r="S7" s="441"/>
      <c r="T7" s="441"/>
      <c r="U7" s="441"/>
      <c r="V7" s="441"/>
      <c r="W7" s="441"/>
      <c r="X7" s="441"/>
      <c r="Y7" s="441"/>
      <c r="Z7" s="441"/>
      <c r="AA7" s="441"/>
    </row>
    <row r="8" spans="1:27" x14ac:dyDescent="0.25">
      <c r="A8" s="38" t="s">
        <v>196</v>
      </c>
    </row>
    <row r="9" spans="1:27" x14ac:dyDescent="0.25">
      <c r="A9" s="36" t="s">
        <v>197</v>
      </c>
    </row>
    <row r="10" spans="1:27" x14ac:dyDescent="0.25">
      <c r="A10" s="36" t="s">
        <v>198</v>
      </c>
    </row>
    <row r="11" spans="1:27" x14ac:dyDescent="0.25">
      <c r="A11" s="36" t="s">
        <v>173</v>
      </c>
      <c r="I11" s="70">
        <v>41.04</v>
      </c>
      <c r="K11" s="36" t="s">
        <v>199</v>
      </c>
    </row>
    <row r="12" spans="1:27" x14ac:dyDescent="0.25">
      <c r="A12" s="36"/>
    </row>
    <row r="13" spans="1:27" x14ac:dyDescent="0.25">
      <c r="A13" s="38" t="s">
        <v>200</v>
      </c>
    </row>
    <row r="14" spans="1:27" x14ac:dyDescent="0.25">
      <c r="A14" s="36" t="s">
        <v>201</v>
      </c>
    </row>
    <row r="15" spans="1:27" x14ac:dyDescent="0.25">
      <c r="A15" s="36" t="s">
        <v>198</v>
      </c>
    </row>
    <row r="16" spans="1:27" x14ac:dyDescent="0.25">
      <c r="A16" s="36" t="s">
        <v>173</v>
      </c>
      <c r="I16" s="70">
        <v>30.24</v>
      </c>
      <c r="K16" s="36" t="s">
        <v>199</v>
      </c>
      <c r="L16" s="36"/>
    </row>
    <row r="17" spans="1:11" x14ac:dyDescent="0.25">
      <c r="A17" s="36"/>
    </row>
    <row r="18" spans="1:11" x14ac:dyDescent="0.25">
      <c r="A18" s="38" t="s">
        <v>202</v>
      </c>
    </row>
    <row r="19" spans="1:11" x14ac:dyDescent="0.25">
      <c r="A19" s="36" t="s">
        <v>203</v>
      </c>
    </row>
    <row r="20" spans="1:11" x14ac:dyDescent="0.25">
      <c r="A20" s="36" t="s">
        <v>204</v>
      </c>
    </row>
    <row r="21" spans="1:11" x14ac:dyDescent="0.25">
      <c r="A21" s="36" t="s">
        <v>205</v>
      </c>
      <c r="I21" s="70">
        <v>31.56</v>
      </c>
      <c r="K21" s="36" t="s">
        <v>206</v>
      </c>
    </row>
    <row r="22" spans="1:11" x14ac:dyDescent="0.25">
      <c r="A22" s="38"/>
    </row>
    <row r="23" spans="1:11" x14ac:dyDescent="0.25">
      <c r="A23" s="38" t="s">
        <v>207</v>
      </c>
    </row>
    <row r="24" spans="1:11" x14ac:dyDescent="0.25">
      <c r="A24" s="36" t="s">
        <v>208</v>
      </c>
    </row>
    <row r="25" spans="1:11" x14ac:dyDescent="0.25">
      <c r="A25" s="36" t="s">
        <v>209</v>
      </c>
      <c r="I25" s="70">
        <v>75.650000000000006</v>
      </c>
      <c r="K25" s="36" t="s">
        <v>210</v>
      </c>
    </row>
    <row r="26" spans="1:11" x14ac:dyDescent="0.25">
      <c r="A26" s="36"/>
    </row>
    <row r="27" spans="1:11" x14ac:dyDescent="0.25">
      <c r="A27" s="38" t="s">
        <v>211</v>
      </c>
      <c r="I27" s="36" t="s">
        <v>583</v>
      </c>
      <c r="K27" s="36" t="s">
        <v>212</v>
      </c>
    </row>
    <row r="28" spans="1:11" x14ac:dyDescent="0.25">
      <c r="A28" s="36"/>
    </row>
    <row r="29" spans="1:11" x14ac:dyDescent="0.25">
      <c r="A29" s="178" t="s">
        <v>213</v>
      </c>
    </row>
    <row r="30" spans="1:11" x14ac:dyDescent="0.25">
      <c r="A30" s="36"/>
    </row>
    <row r="31" spans="1:11" x14ac:dyDescent="0.25">
      <c r="A31" s="38" t="s">
        <v>214</v>
      </c>
    </row>
    <row r="32" spans="1:11" x14ac:dyDescent="0.25">
      <c r="A32" s="36" t="s">
        <v>215</v>
      </c>
    </row>
    <row r="33" spans="1:11" x14ac:dyDescent="0.25">
      <c r="A33" s="36" t="s">
        <v>216</v>
      </c>
    </row>
    <row r="34" spans="1:11" x14ac:dyDescent="0.25">
      <c r="A34" s="36" t="s">
        <v>217</v>
      </c>
    </row>
    <row r="35" spans="1:11" x14ac:dyDescent="0.25">
      <c r="A35" s="36" t="s">
        <v>173</v>
      </c>
      <c r="I35" s="70">
        <v>15.64</v>
      </c>
      <c r="K35" s="36" t="s">
        <v>218</v>
      </c>
    </row>
    <row r="36" spans="1:11" x14ac:dyDescent="0.25">
      <c r="A36" s="36"/>
    </row>
    <row r="37" spans="1:11" x14ac:dyDescent="0.25">
      <c r="A37" s="38" t="s">
        <v>175</v>
      </c>
      <c r="I37" s="70">
        <v>16.62</v>
      </c>
    </row>
    <row r="38" spans="1:11" x14ac:dyDescent="0.25">
      <c r="A38" s="38"/>
      <c r="I38" s="70"/>
    </row>
    <row r="39" spans="1:11" x14ac:dyDescent="0.25">
      <c r="A39" s="38" t="s">
        <v>211</v>
      </c>
      <c r="I39" s="36" t="s">
        <v>583</v>
      </c>
      <c r="K39" s="36" t="s">
        <v>212</v>
      </c>
    </row>
    <row r="40" spans="1:11" x14ac:dyDescent="0.25">
      <c r="A40" s="36"/>
    </row>
    <row r="41" spans="1:11" x14ac:dyDescent="0.25">
      <c r="A41" s="40" t="s">
        <v>176</v>
      </c>
    </row>
    <row r="42" spans="1:11" x14ac:dyDescent="0.25">
      <c r="A42" s="40" t="s">
        <v>177</v>
      </c>
    </row>
    <row r="43" spans="1:11" x14ac:dyDescent="0.25">
      <c r="A43" s="40"/>
    </row>
    <row r="44" spans="1:11" x14ac:dyDescent="0.25">
      <c r="A44" s="40" t="s">
        <v>219</v>
      </c>
    </row>
    <row r="45" spans="1:11" x14ac:dyDescent="0.25">
      <c r="A45" s="40" t="s">
        <v>220</v>
      </c>
    </row>
    <row r="46" spans="1:11" x14ac:dyDescent="0.25">
      <c r="A46" s="40"/>
    </row>
    <row r="47" spans="1:11" x14ac:dyDescent="0.25">
      <c r="A47" s="40" t="s">
        <v>221</v>
      </c>
    </row>
    <row r="48" spans="1:11" x14ac:dyDescent="0.25">
      <c r="A48" s="40"/>
    </row>
    <row r="49" spans="1:8" x14ac:dyDescent="0.25">
      <c r="A49" s="40" t="s">
        <v>222</v>
      </c>
    </row>
    <row r="50" spans="1:8" x14ac:dyDescent="0.25">
      <c r="A50" s="40"/>
    </row>
    <row r="51" spans="1:8" x14ac:dyDescent="0.25">
      <c r="B51" s="797" t="s">
        <v>581</v>
      </c>
      <c r="C51" s="798"/>
      <c r="D51" s="798"/>
      <c r="E51" s="798"/>
      <c r="F51" s="798"/>
      <c r="G51" s="798"/>
      <c r="H51" s="799"/>
    </row>
    <row r="52" spans="1:8" x14ac:dyDescent="0.25">
      <c r="B52" s="800" t="s">
        <v>582</v>
      </c>
      <c r="C52" s="801"/>
      <c r="D52" s="801"/>
      <c r="E52" s="801"/>
      <c r="F52" s="801"/>
      <c r="G52" s="801"/>
      <c r="H52" s="802"/>
    </row>
  </sheetData>
  <sheetProtection algorithmName="SHA-512" hashValue="aUle465mvsmPEarGOPOHjJLmaRfL/JGxL8zzpvNP9jqGnOOKT8U9D8+qvkLLpmB7QojkeomTLD30YofwltcxTA==" saltValue="Dn987DCmaLJqoKEcAVOrKQ==" spinCount="100000" sheet="1" objects="1" scenarios="1"/>
  <mergeCells count="4">
    <mergeCell ref="B51:H51"/>
    <mergeCell ref="B52:H52"/>
    <mergeCell ref="A2:K2"/>
    <mergeCell ref="A3:K3"/>
  </mergeCells>
  <printOptions horizontalCentered="1"/>
  <pageMargins left="0.7" right="0.7" top="0.75" bottom="0.75" header="0.3" footer="0.3"/>
  <pageSetup scale="6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pageSetUpPr fitToPage="1"/>
  </sheetPr>
  <dimension ref="A1:M13"/>
  <sheetViews>
    <sheetView showGridLines="0" showRowColHeaders="0" zoomScale="94" zoomScaleNormal="94" workbookViewId="0">
      <selection activeCell="J3" sqref="J3"/>
    </sheetView>
  </sheetViews>
  <sheetFormatPr defaultRowHeight="15" x14ac:dyDescent="0.25"/>
  <cols>
    <col min="1" max="1" width="21.7109375" customWidth="1"/>
    <col min="2" max="2" width="12.28515625" customWidth="1"/>
    <col min="3" max="6" width="19.7109375" customWidth="1"/>
    <col min="7" max="7" width="12.7109375" customWidth="1"/>
    <col min="8" max="8" width="15.5703125" customWidth="1"/>
    <col min="9" max="13" width="12.7109375" customWidth="1"/>
  </cols>
  <sheetData>
    <row r="1" spans="1:13" ht="24" customHeight="1" thickBot="1" x14ac:dyDescent="0.3">
      <c r="A1" s="773" t="s">
        <v>161</v>
      </c>
      <c r="B1" s="812"/>
      <c r="C1" s="823" t="s">
        <v>96</v>
      </c>
      <c r="D1" s="824"/>
      <c r="E1" s="825" t="s">
        <v>97</v>
      </c>
      <c r="F1" s="825"/>
      <c r="G1" s="825"/>
      <c r="H1" s="826"/>
      <c r="I1" s="821" t="s">
        <v>95</v>
      </c>
      <c r="J1" s="822"/>
      <c r="K1" s="822"/>
      <c r="L1" s="822"/>
      <c r="M1" s="822"/>
    </row>
    <row r="2" spans="1:13" ht="60" customHeight="1" thickBot="1" x14ac:dyDescent="0.3">
      <c r="A2" s="813" t="s">
        <v>120</v>
      </c>
      <c r="B2" s="814"/>
      <c r="C2" s="129" t="s">
        <v>121</v>
      </c>
      <c r="D2" s="49" t="s">
        <v>122</v>
      </c>
      <c r="E2" s="130" t="s">
        <v>154</v>
      </c>
      <c r="F2" s="49" t="s">
        <v>122</v>
      </c>
      <c r="G2" s="131"/>
      <c r="H2" s="135"/>
      <c r="I2" s="74"/>
      <c r="J2" s="139" t="s">
        <v>150</v>
      </c>
      <c r="K2" s="144" t="s">
        <v>149</v>
      </c>
      <c r="L2" s="139" t="s">
        <v>148</v>
      </c>
      <c r="M2" s="100" t="s">
        <v>93</v>
      </c>
    </row>
    <row r="3" spans="1:13" ht="30" customHeight="1" thickBot="1" x14ac:dyDescent="0.3">
      <c r="A3" s="815"/>
      <c r="B3" s="816"/>
      <c r="C3" s="102" t="s">
        <v>123</v>
      </c>
      <c r="D3" s="117" t="s">
        <v>124</v>
      </c>
      <c r="E3" s="118" t="s">
        <v>123</v>
      </c>
      <c r="F3" s="125" t="s">
        <v>155</v>
      </c>
      <c r="G3" s="132"/>
      <c r="H3" s="136"/>
      <c r="I3" s="138" t="s">
        <v>88</v>
      </c>
      <c r="J3" s="576">
        <v>32</v>
      </c>
      <c r="K3" s="146">
        <v>6</v>
      </c>
      <c r="L3" s="147">
        <v>18</v>
      </c>
      <c r="M3" s="143">
        <f>ROUNDUP(((J3*12)*(K3+L3))/144,0)</f>
        <v>64</v>
      </c>
    </row>
    <row r="4" spans="1:13" ht="27" customHeight="1" thickBot="1" x14ac:dyDescent="0.3">
      <c r="A4" s="674" t="s">
        <v>8</v>
      </c>
      <c r="B4" s="780"/>
      <c r="C4" s="120">
        <f>H12*'Cornices &amp; Eaves Data'!F10</f>
        <v>2716.8</v>
      </c>
      <c r="D4" s="121">
        <f>C4/20</f>
        <v>135.84</v>
      </c>
      <c r="E4" s="123">
        <f>H12*'Cornices &amp; Eaves Data'!F15</f>
        <v>3036</v>
      </c>
      <c r="F4" s="126">
        <f>E4/10</f>
        <v>303.60000000000002</v>
      </c>
      <c r="G4" s="133"/>
      <c r="H4" s="137"/>
      <c r="I4" s="138" t="s">
        <v>89</v>
      </c>
      <c r="J4" s="577">
        <v>32</v>
      </c>
      <c r="K4" s="142">
        <v>6</v>
      </c>
      <c r="L4" s="148">
        <v>18</v>
      </c>
      <c r="M4" s="143">
        <f t="shared" ref="M4:M6" si="0">ROUNDUP(((J4*12)*(K4+L4))/144,0)</f>
        <v>64</v>
      </c>
    </row>
    <row r="5" spans="1:13" ht="27" customHeight="1" thickBot="1" x14ac:dyDescent="0.3">
      <c r="A5" s="674" t="s">
        <v>456</v>
      </c>
      <c r="B5" s="675"/>
      <c r="C5" s="119">
        <f>C4</f>
        <v>2716.8</v>
      </c>
      <c r="D5" s="122"/>
      <c r="E5" s="124">
        <f>+E4/10*20</f>
        <v>6072</v>
      </c>
      <c r="F5" s="127"/>
      <c r="G5" s="134"/>
      <c r="H5" s="128"/>
      <c r="I5" s="138" t="s">
        <v>90</v>
      </c>
      <c r="J5" s="577">
        <v>28</v>
      </c>
      <c r="K5" s="142">
        <v>3.5</v>
      </c>
      <c r="L5" s="148">
        <v>20.5</v>
      </c>
      <c r="M5" s="143">
        <f t="shared" si="0"/>
        <v>56</v>
      </c>
    </row>
    <row r="6" spans="1:13" ht="20.100000000000001" customHeight="1" thickBot="1" x14ac:dyDescent="0.3">
      <c r="A6" s="837" t="s">
        <v>151</v>
      </c>
      <c r="B6" s="838"/>
      <c r="C6" s="830" t="s">
        <v>125</v>
      </c>
      <c r="D6" s="831"/>
      <c r="E6" s="831"/>
      <c r="F6" s="831"/>
      <c r="G6" s="831"/>
      <c r="H6" s="832"/>
      <c r="I6" s="138" t="s">
        <v>91</v>
      </c>
      <c r="J6" s="578">
        <v>28</v>
      </c>
      <c r="K6" s="149">
        <v>3.5</v>
      </c>
      <c r="L6" s="150">
        <v>20.5</v>
      </c>
      <c r="M6" s="575">
        <f t="shared" si="0"/>
        <v>56</v>
      </c>
    </row>
    <row r="7" spans="1:13" ht="20.100000000000001" customHeight="1" thickBot="1" x14ac:dyDescent="0.3">
      <c r="A7" s="837" t="s">
        <v>152</v>
      </c>
      <c r="B7" s="838"/>
      <c r="C7" s="833" t="s">
        <v>126</v>
      </c>
      <c r="D7" s="834"/>
      <c r="E7" s="834"/>
      <c r="F7" s="834"/>
      <c r="G7" s="834"/>
      <c r="H7" s="835"/>
      <c r="I7" s="819" t="s">
        <v>94</v>
      </c>
      <c r="J7" s="820"/>
      <c r="K7" s="820"/>
      <c r="L7" s="145"/>
      <c r="M7" s="574">
        <f>SUM(M3:M6)</f>
        <v>240</v>
      </c>
    </row>
    <row r="8" spans="1:13" ht="20.100000000000001" customHeight="1" x14ac:dyDescent="0.25">
      <c r="A8" s="839" t="s">
        <v>153</v>
      </c>
      <c r="B8" s="840"/>
      <c r="C8" s="836" t="s">
        <v>127</v>
      </c>
      <c r="D8" s="831"/>
      <c r="E8" s="831"/>
      <c r="F8" s="831"/>
      <c r="G8" s="831"/>
      <c r="H8" s="832"/>
    </row>
    <row r="9" spans="1:13" ht="20.100000000000001" customHeight="1" x14ac:dyDescent="0.25">
      <c r="A9" s="7"/>
      <c r="B9" s="3"/>
      <c r="C9" s="827" t="s">
        <v>457</v>
      </c>
      <c r="D9" s="828"/>
      <c r="E9" s="828"/>
      <c r="F9" s="828"/>
      <c r="G9" s="828"/>
      <c r="H9" s="829"/>
    </row>
    <row r="10" spans="1:13" ht="20.100000000000001" customHeight="1" thickBot="1" x14ac:dyDescent="0.3">
      <c r="A10" s="7"/>
      <c r="B10" s="3"/>
      <c r="C10" s="827" t="s">
        <v>458</v>
      </c>
      <c r="D10" s="828"/>
      <c r="E10" s="828"/>
      <c r="F10" s="828"/>
      <c r="G10" s="828"/>
      <c r="H10" s="829"/>
    </row>
    <row r="11" spans="1:13" ht="20.100000000000001" customHeight="1" thickBot="1" x14ac:dyDescent="0.3">
      <c r="A11" s="116"/>
      <c r="B11" s="3"/>
      <c r="C11" s="817" t="s">
        <v>128</v>
      </c>
      <c r="D11" s="818"/>
      <c r="E11" s="818"/>
      <c r="F11" s="818"/>
      <c r="G11" s="73"/>
      <c r="H11" s="72"/>
      <c r="K11" s="810" t="s">
        <v>95</v>
      </c>
      <c r="L11" s="811"/>
    </row>
    <row r="12" spans="1:13" ht="20.100000000000001" customHeight="1" x14ac:dyDescent="0.25">
      <c r="A12" s="116"/>
      <c r="B12" s="3"/>
      <c r="C12" s="2"/>
      <c r="D12" s="4"/>
      <c r="E12" s="4"/>
      <c r="F12" s="4"/>
      <c r="G12" s="140" t="s">
        <v>1</v>
      </c>
      <c r="H12" s="141">
        <f>M7</f>
        <v>240</v>
      </c>
      <c r="K12" s="809"/>
      <c r="L12" s="809"/>
    </row>
    <row r="13" spans="1:13" ht="20.100000000000001" customHeight="1" thickBot="1" x14ac:dyDescent="0.3">
      <c r="A13" s="8"/>
      <c r="B13" s="9"/>
      <c r="C13" s="10"/>
      <c r="D13" s="11"/>
      <c r="E13" s="11"/>
      <c r="F13" s="11"/>
      <c r="G13" s="13"/>
      <c r="H13" s="14"/>
    </row>
  </sheetData>
  <sheetProtection algorithmName="SHA-512" hashValue="f8IC8v7agzz7Jghcz6DY0I7UdyNOt6UhNPOOInt34AqVuNv8XZ1/wPeI4PlxVaL0m0XIy+s9s9VGDiaBOjccYA==" saltValue="DKpNwprIJIElIpvXm002Ig==" spinCount="100000" sheet="1" objects="1" scenarios="1"/>
  <mergeCells count="20">
    <mergeCell ref="C9:H9"/>
    <mergeCell ref="A6:B6"/>
    <mergeCell ref="A7:B7"/>
    <mergeCell ref="A8:B8"/>
    <mergeCell ref="K12:L12"/>
    <mergeCell ref="K11:L11"/>
    <mergeCell ref="A1:B1"/>
    <mergeCell ref="A2:B2"/>
    <mergeCell ref="A3:B3"/>
    <mergeCell ref="C11:F11"/>
    <mergeCell ref="I7:K7"/>
    <mergeCell ref="I1:M1"/>
    <mergeCell ref="A4:B4"/>
    <mergeCell ref="A5:B5"/>
    <mergeCell ref="C1:D1"/>
    <mergeCell ref="E1:H1"/>
    <mergeCell ref="C10:H10"/>
    <mergeCell ref="C6:H6"/>
    <mergeCell ref="C7:H7"/>
    <mergeCell ref="C8:H8"/>
  </mergeCells>
  <printOptions horizontalCentered="1"/>
  <pageMargins left="0.45" right="0.45" top="1.25" bottom="0.75" header="0.55000000000000004" footer="0.3"/>
  <pageSetup scale="6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pageSetUpPr fitToPage="1"/>
  </sheetPr>
  <dimension ref="A2:O49"/>
  <sheetViews>
    <sheetView showGridLines="0" showRowColHeaders="0" zoomScale="65" zoomScaleNormal="65" workbookViewId="0">
      <selection activeCell="I2" sqref="I2:J2"/>
    </sheetView>
  </sheetViews>
  <sheetFormatPr defaultRowHeight="15" x14ac:dyDescent="0.25"/>
  <cols>
    <col min="17" max="17" width="5.140625" customWidth="1"/>
  </cols>
  <sheetData>
    <row r="2" spans="9:10" ht="15.75" x14ac:dyDescent="0.25">
      <c r="I2" s="844" t="s">
        <v>359</v>
      </c>
      <c r="J2" s="845"/>
    </row>
    <row r="3" spans="9:10" ht="15.75" x14ac:dyDescent="0.25">
      <c r="I3" s="844" t="s">
        <v>454</v>
      </c>
      <c r="J3" s="845"/>
    </row>
    <row r="17" spans="1:2" ht="15" customHeight="1" x14ac:dyDescent="0.25"/>
    <row r="24" spans="1:2" ht="15.75" x14ac:dyDescent="0.25">
      <c r="A24" s="844" t="s">
        <v>359</v>
      </c>
      <c r="B24" s="845"/>
    </row>
    <row r="25" spans="1:2" ht="15.75" x14ac:dyDescent="0.25">
      <c r="A25" s="844" t="s">
        <v>454</v>
      </c>
      <c r="B25" s="845"/>
    </row>
    <row r="28" spans="1:2" ht="18.95" customHeight="1" x14ac:dyDescent="0.25"/>
    <row r="33" ht="15" customHeight="1" x14ac:dyDescent="0.25"/>
    <row r="49" spans="5:15" ht="18.75" x14ac:dyDescent="0.3">
      <c r="E49" s="841" t="s">
        <v>455</v>
      </c>
      <c r="F49" s="842"/>
      <c r="G49" s="842"/>
      <c r="H49" s="842"/>
      <c r="I49" s="842"/>
      <c r="J49" s="842"/>
      <c r="K49" s="842"/>
      <c r="L49" s="842"/>
      <c r="M49" s="842"/>
      <c r="N49" s="842"/>
      <c r="O49" s="843"/>
    </row>
  </sheetData>
  <sheetProtection algorithmName="SHA-512" hashValue="5U/l/2MVSy8XbxlPPNnTHAqETUsQ+buPcEJYYUXFoFauLZmnOqUucDGetvzA+Oyynlx2PTj1kc3wrMRgQXWomA==" saltValue="TCC12DnL4Sm7OmGeTST93A==" spinCount="100000" sheet="1" objects="1" scenarios="1"/>
  <mergeCells count="5">
    <mergeCell ref="E49:O49"/>
    <mergeCell ref="I2:J2"/>
    <mergeCell ref="A24:B24"/>
    <mergeCell ref="I3:J3"/>
    <mergeCell ref="A25:B25"/>
  </mergeCells>
  <printOptions horizontalCentered="1"/>
  <pageMargins left="0.7" right="0.7" top="0.75" bottom="0.75" header="0.3" footer="0.3"/>
  <pageSetup scale="6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pageSetUpPr fitToPage="1"/>
  </sheetPr>
  <dimension ref="A1:I36"/>
  <sheetViews>
    <sheetView showGridLines="0" showRowColHeaders="0" topLeftCell="A7" zoomScale="110" zoomScaleNormal="110" workbookViewId="0">
      <selection sqref="A1:I1"/>
    </sheetView>
  </sheetViews>
  <sheetFormatPr defaultRowHeight="15" x14ac:dyDescent="0.25"/>
  <sheetData>
    <row r="1" spans="1:9" x14ac:dyDescent="0.25">
      <c r="A1" s="846" t="s">
        <v>129</v>
      </c>
      <c r="B1" s="847"/>
      <c r="C1" s="847"/>
      <c r="D1" s="847"/>
      <c r="E1" s="847"/>
      <c r="F1" s="847"/>
      <c r="G1" s="847"/>
      <c r="H1" s="847"/>
      <c r="I1" s="848"/>
    </row>
    <row r="2" spans="1:9" ht="15.75" thickBot="1" x14ac:dyDescent="0.3">
      <c r="A2" s="849" t="s">
        <v>130</v>
      </c>
      <c r="B2" s="850"/>
      <c r="C2" s="850"/>
      <c r="D2" s="850"/>
      <c r="E2" s="850"/>
      <c r="F2" s="850"/>
      <c r="G2" s="850"/>
      <c r="H2" s="850"/>
      <c r="I2" s="851"/>
    </row>
    <row r="3" spans="1:9" x14ac:dyDescent="0.25">
      <c r="A3" s="425"/>
      <c r="B3" s="426"/>
      <c r="C3" s="426"/>
      <c r="D3" s="426"/>
      <c r="E3" s="426"/>
      <c r="F3" s="426"/>
      <c r="G3" s="426"/>
      <c r="H3" s="426"/>
      <c r="I3" s="106"/>
    </row>
    <row r="4" spans="1:9" x14ac:dyDescent="0.25">
      <c r="A4" s="105" t="s">
        <v>19</v>
      </c>
      <c r="B4" s="4"/>
      <c r="C4" s="4"/>
      <c r="D4" s="4"/>
      <c r="E4" s="4"/>
      <c r="F4" s="88" t="s">
        <v>20</v>
      </c>
      <c r="G4" s="4"/>
      <c r="H4" s="88" t="s">
        <v>21</v>
      </c>
      <c r="I4" s="106"/>
    </row>
    <row r="5" spans="1:9" x14ac:dyDescent="0.25">
      <c r="A5" s="105"/>
      <c r="B5" s="4"/>
      <c r="C5" s="4"/>
      <c r="D5" s="4"/>
      <c r="E5" s="4"/>
      <c r="F5" s="88"/>
      <c r="G5" s="4"/>
      <c r="H5" s="88"/>
      <c r="I5" s="106"/>
    </row>
    <row r="6" spans="1:9" x14ac:dyDescent="0.25">
      <c r="A6" s="107" t="s">
        <v>134</v>
      </c>
      <c r="B6" s="4"/>
      <c r="C6" s="4"/>
      <c r="D6" s="4"/>
      <c r="E6" s="4"/>
      <c r="F6" s="4"/>
      <c r="G6" s="4"/>
      <c r="H6" s="4"/>
      <c r="I6" s="106"/>
    </row>
    <row r="7" spans="1:9" x14ac:dyDescent="0.25">
      <c r="A7" s="108" t="s">
        <v>84</v>
      </c>
      <c r="B7" s="4"/>
      <c r="C7" s="4"/>
      <c r="D7" s="4"/>
      <c r="E7" s="4"/>
      <c r="F7" s="4"/>
      <c r="G7" s="4"/>
      <c r="H7" s="4"/>
      <c r="I7" s="106"/>
    </row>
    <row r="8" spans="1:9" x14ac:dyDescent="0.25">
      <c r="A8" s="108" t="s">
        <v>135</v>
      </c>
      <c r="B8" s="4"/>
      <c r="C8" s="4"/>
      <c r="D8" s="4"/>
      <c r="E8" s="4"/>
      <c r="F8" s="4"/>
      <c r="G8" s="4"/>
      <c r="H8" s="4"/>
      <c r="I8" s="106"/>
    </row>
    <row r="9" spans="1:9" x14ac:dyDescent="0.25">
      <c r="A9" s="108" t="s">
        <v>85</v>
      </c>
      <c r="B9" s="4"/>
      <c r="C9" s="4"/>
      <c r="D9" s="4"/>
      <c r="E9" s="4"/>
      <c r="F9" s="4"/>
      <c r="G9" s="4"/>
      <c r="H9" s="4"/>
      <c r="I9" s="106"/>
    </row>
    <row r="10" spans="1:9" x14ac:dyDescent="0.25">
      <c r="A10" s="109" t="s">
        <v>86</v>
      </c>
      <c r="B10" s="44"/>
      <c r="C10" s="44"/>
      <c r="D10" s="44"/>
      <c r="E10" s="44"/>
      <c r="F10" s="104">
        <v>11.32</v>
      </c>
      <c r="G10" s="44"/>
      <c r="H10" s="103" t="s">
        <v>218</v>
      </c>
      <c r="I10" s="110"/>
    </row>
    <row r="11" spans="1:9" x14ac:dyDescent="0.25">
      <c r="A11" s="105"/>
      <c r="B11" s="4"/>
      <c r="C11" s="4"/>
      <c r="D11" s="4"/>
      <c r="E11" s="4"/>
      <c r="F11" s="88"/>
      <c r="G11" s="4"/>
      <c r="H11" s="88"/>
      <c r="I11" s="106"/>
    </row>
    <row r="12" spans="1:9" x14ac:dyDescent="0.25">
      <c r="A12" s="105"/>
      <c r="B12" s="4"/>
      <c r="C12" s="4"/>
      <c r="D12" s="4"/>
      <c r="E12" s="4"/>
      <c r="F12" s="88"/>
      <c r="G12" s="4"/>
      <c r="H12" s="88"/>
      <c r="I12" s="106"/>
    </row>
    <row r="13" spans="1:9" x14ac:dyDescent="0.25">
      <c r="A13" s="107" t="s">
        <v>131</v>
      </c>
      <c r="B13" s="4"/>
      <c r="C13" s="4"/>
      <c r="D13" s="4"/>
      <c r="E13" s="4"/>
      <c r="F13" s="4"/>
      <c r="G13" s="4"/>
      <c r="H13" s="4"/>
      <c r="I13" s="106"/>
    </row>
    <row r="14" spans="1:9" x14ac:dyDescent="0.25">
      <c r="A14" s="108" t="s">
        <v>132</v>
      </c>
      <c r="B14" s="4"/>
      <c r="C14" s="4"/>
      <c r="D14" s="4"/>
      <c r="E14" s="4"/>
      <c r="F14" s="4"/>
      <c r="G14" s="4"/>
      <c r="H14" s="4"/>
      <c r="I14" s="106"/>
    </row>
    <row r="15" spans="1:9" x14ac:dyDescent="0.25">
      <c r="A15" s="109" t="s">
        <v>133</v>
      </c>
      <c r="B15" s="44"/>
      <c r="C15" s="44"/>
      <c r="D15" s="44"/>
      <c r="E15" s="44"/>
      <c r="F15" s="104">
        <v>12.65</v>
      </c>
      <c r="G15" s="44"/>
      <c r="H15" s="103" t="s">
        <v>199</v>
      </c>
      <c r="I15" s="111"/>
    </row>
    <row r="16" spans="1:9" x14ac:dyDescent="0.25">
      <c r="A16" s="112"/>
      <c r="B16" s="4"/>
      <c r="C16" s="4"/>
      <c r="D16" s="4"/>
      <c r="E16" s="4"/>
      <c r="F16" s="4"/>
      <c r="G16" s="4"/>
      <c r="H16" s="4"/>
      <c r="I16" s="106"/>
    </row>
    <row r="17" spans="1:9" x14ac:dyDescent="0.25">
      <c r="A17" s="113"/>
      <c r="B17" s="4"/>
      <c r="C17" s="4"/>
      <c r="D17" s="4"/>
      <c r="E17" s="4"/>
      <c r="F17" s="4"/>
      <c r="G17" s="4"/>
      <c r="H17" s="4"/>
      <c r="I17" s="106"/>
    </row>
    <row r="18" spans="1:9" x14ac:dyDescent="0.25">
      <c r="A18" s="114" t="s">
        <v>146</v>
      </c>
      <c r="B18" s="4"/>
      <c r="C18" s="4"/>
      <c r="D18" s="4"/>
      <c r="E18" s="4"/>
      <c r="F18" s="4"/>
      <c r="G18" s="4"/>
      <c r="H18" s="4"/>
      <c r="I18" s="106"/>
    </row>
    <row r="19" spans="1:9" x14ac:dyDescent="0.25">
      <c r="A19" s="114" t="s">
        <v>87</v>
      </c>
      <c r="B19" s="4"/>
      <c r="C19" s="4"/>
      <c r="D19" s="4"/>
      <c r="E19" s="4"/>
      <c r="F19" s="4"/>
      <c r="G19" s="4"/>
      <c r="H19" s="4"/>
      <c r="I19" s="106"/>
    </row>
    <row r="20" spans="1:9" x14ac:dyDescent="0.25">
      <c r="A20" s="114" t="s">
        <v>140</v>
      </c>
      <c r="B20" s="4"/>
      <c r="C20" s="4"/>
      <c r="D20" s="4"/>
      <c r="E20" s="4"/>
      <c r="F20" s="4"/>
      <c r="G20" s="4"/>
      <c r="H20" s="4"/>
      <c r="I20" s="106"/>
    </row>
    <row r="21" spans="1:9" x14ac:dyDescent="0.25">
      <c r="A21" s="113"/>
      <c r="B21" s="4"/>
      <c r="C21" s="4"/>
      <c r="D21" s="4"/>
      <c r="E21" s="4"/>
      <c r="F21" s="4"/>
      <c r="G21" s="4"/>
      <c r="H21" s="4"/>
      <c r="I21" s="106"/>
    </row>
    <row r="22" spans="1:9" x14ac:dyDescent="0.25">
      <c r="A22" s="114" t="s">
        <v>147</v>
      </c>
      <c r="B22" s="4"/>
      <c r="C22" s="4"/>
      <c r="D22" s="4"/>
      <c r="E22" s="4"/>
      <c r="F22" s="4"/>
      <c r="G22" s="4"/>
      <c r="H22" s="4"/>
      <c r="I22" s="106"/>
    </row>
    <row r="23" spans="1:9" x14ac:dyDescent="0.25">
      <c r="A23" s="114" t="s">
        <v>136</v>
      </c>
      <c r="B23" s="4"/>
      <c r="C23" s="4"/>
      <c r="D23" s="4"/>
      <c r="E23" s="4"/>
      <c r="F23" s="4"/>
      <c r="G23" s="4"/>
      <c r="H23" s="4"/>
      <c r="I23" s="106"/>
    </row>
    <row r="24" spans="1:9" x14ac:dyDescent="0.25">
      <c r="A24" s="114" t="s">
        <v>137</v>
      </c>
      <c r="B24" s="4"/>
      <c r="C24" s="4"/>
      <c r="D24" s="4"/>
      <c r="E24" s="4"/>
      <c r="F24" s="4"/>
      <c r="G24" s="4"/>
      <c r="H24" s="4"/>
      <c r="I24" s="106"/>
    </row>
    <row r="25" spans="1:9" x14ac:dyDescent="0.25">
      <c r="A25" s="114" t="s">
        <v>138</v>
      </c>
      <c r="B25" s="4"/>
      <c r="C25" s="4"/>
      <c r="D25" s="4"/>
      <c r="E25" s="4"/>
      <c r="F25" s="4"/>
      <c r="G25" s="4"/>
      <c r="H25" s="4"/>
      <c r="I25" s="106"/>
    </row>
    <row r="26" spans="1:9" x14ac:dyDescent="0.25">
      <c r="A26" s="114" t="s">
        <v>139</v>
      </c>
      <c r="B26" s="4"/>
      <c r="C26" s="4"/>
      <c r="D26" s="4"/>
      <c r="E26" s="4"/>
      <c r="F26" s="4"/>
      <c r="G26" s="4"/>
      <c r="H26" s="4"/>
      <c r="I26" s="106"/>
    </row>
    <row r="27" spans="1:9" x14ac:dyDescent="0.25">
      <c r="A27" s="114"/>
      <c r="B27" s="4"/>
      <c r="C27" s="4"/>
      <c r="D27" s="4"/>
      <c r="E27" s="4"/>
      <c r="F27" s="4"/>
      <c r="G27" s="4"/>
      <c r="H27" s="4"/>
      <c r="I27" s="106"/>
    </row>
    <row r="28" spans="1:9" x14ac:dyDescent="0.25">
      <c r="A28" s="852" t="s">
        <v>584</v>
      </c>
      <c r="B28" s="853"/>
      <c r="C28" s="853"/>
      <c r="D28" s="853"/>
      <c r="E28" s="854"/>
      <c r="F28" s="4"/>
      <c r="G28" s="4"/>
      <c r="H28" s="4"/>
      <c r="I28" s="106"/>
    </row>
    <row r="29" spans="1:9" x14ac:dyDescent="0.25">
      <c r="A29" s="855" t="s">
        <v>585</v>
      </c>
      <c r="B29" s="856"/>
      <c r="C29" s="856"/>
      <c r="D29" s="856"/>
      <c r="E29" s="857"/>
      <c r="F29" s="4"/>
      <c r="G29" s="4"/>
      <c r="H29" s="4"/>
      <c r="I29" s="106"/>
    </row>
    <row r="30" spans="1:9" x14ac:dyDescent="0.25">
      <c r="A30" s="114"/>
      <c r="B30" s="4"/>
      <c r="C30" s="4"/>
      <c r="D30" s="4"/>
      <c r="E30" s="4"/>
      <c r="F30" s="4"/>
      <c r="G30" s="4"/>
      <c r="H30" s="4"/>
      <c r="I30" s="106"/>
    </row>
    <row r="31" spans="1:9" x14ac:dyDescent="0.25">
      <c r="A31" s="155" t="s">
        <v>141</v>
      </c>
      <c r="B31" s="156"/>
      <c r="C31" s="156"/>
      <c r="D31" s="156"/>
      <c r="E31" s="156"/>
      <c r="F31" s="4"/>
      <c r="G31" s="4"/>
      <c r="H31" s="4"/>
      <c r="I31" s="106"/>
    </row>
    <row r="32" spans="1:9" x14ac:dyDescent="0.25">
      <c r="A32" s="155" t="s">
        <v>142</v>
      </c>
      <c r="B32" s="156"/>
      <c r="C32" s="156"/>
      <c r="D32" s="156"/>
      <c r="E32" s="156"/>
      <c r="F32" s="4"/>
      <c r="G32" s="4"/>
      <c r="H32" s="4"/>
      <c r="I32" s="106"/>
    </row>
    <row r="33" spans="1:9" x14ac:dyDescent="0.25">
      <c r="A33" s="155" t="s">
        <v>143</v>
      </c>
      <c r="B33" s="156"/>
      <c r="C33" s="156"/>
      <c r="D33" s="156"/>
      <c r="E33" s="156"/>
      <c r="F33" s="4"/>
      <c r="G33" s="4"/>
      <c r="H33" s="4"/>
      <c r="I33" s="106"/>
    </row>
    <row r="34" spans="1:9" x14ac:dyDescent="0.25">
      <c r="A34" s="155" t="s">
        <v>144</v>
      </c>
      <c r="B34" s="156"/>
      <c r="C34" s="156"/>
      <c r="D34" s="156"/>
      <c r="E34" s="156"/>
      <c r="F34" s="4"/>
      <c r="G34" s="4"/>
      <c r="H34" s="4"/>
      <c r="I34" s="106"/>
    </row>
    <row r="35" spans="1:9" x14ac:dyDescent="0.25">
      <c r="A35" s="155" t="s">
        <v>145</v>
      </c>
      <c r="B35" s="156"/>
      <c r="C35" s="156"/>
      <c r="D35" s="156"/>
      <c r="E35" s="156"/>
      <c r="F35" s="4"/>
      <c r="G35" s="4"/>
      <c r="H35" s="4"/>
      <c r="I35" s="106"/>
    </row>
    <row r="36" spans="1:9" x14ac:dyDescent="0.25">
      <c r="A36" s="115"/>
      <c r="B36" s="44"/>
      <c r="C36" s="44"/>
      <c r="D36" s="44"/>
      <c r="E36" s="44"/>
      <c r="F36" s="44"/>
      <c r="G36" s="44"/>
      <c r="H36" s="44"/>
      <c r="I36" s="110"/>
    </row>
  </sheetData>
  <sheetProtection algorithmName="SHA-512" hashValue="n44jwwKtCp+yI9GQxfszifw8ge1l5Rd8KfgPZDqGwHlw+tabn8ZTRduOdXyZazTQrcxk5wIXIzWfDZ9Y9YzuBw==" saltValue="m+XWiwF+LaiajLnONIZ6bw==" spinCount="100000" sheet="1" objects="1" scenarios="1"/>
  <mergeCells count="4">
    <mergeCell ref="A1:I1"/>
    <mergeCell ref="A2:I2"/>
    <mergeCell ref="A28:E28"/>
    <mergeCell ref="A29:E29"/>
  </mergeCells>
  <pageMargins left="0.7" right="0.7" top="0.75" bottom="0.75" header="0.3" footer="0.3"/>
  <pageSetup scale="96"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39997558519241921"/>
    <pageSetUpPr fitToPage="1"/>
  </sheetPr>
  <dimension ref="A1:P22"/>
  <sheetViews>
    <sheetView showGridLines="0" showRowColHeaders="0" zoomScale="92" zoomScaleNormal="92" workbookViewId="0">
      <selection sqref="A1:B1"/>
    </sheetView>
  </sheetViews>
  <sheetFormatPr defaultColWidth="9.140625" defaultRowHeight="15" x14ac:dyDescent="0.25"/>
  <cols>
    <col min="1" max="1" width="21.7109375" style="160" customWidth="1"/>
    <col min="2" max="2" width="11.85546875" style="160" customWidth="1"/>
    <col min="3" max="3" width="26" style="160" customWidth="1"/>
    <col min="4" max="4" width="12.7109375" style="160" customWidth="1"/>
    <col min="5" max="5" width="27.85546875" style="160" customWidth="1"/>
    <col min="6" max="6" width="12.7109375" style="160" customWidth="1"/>
    <col min="7" max="7" width="25" style="160" customWidth="1"/>
    <col min="8" max="8" width="12.7109375" style="160" customWidth="1"/>
    <col min="9" max="9" width="26.7109375" style="160" customWidth="1"/>
    <col min="10" max="10" width="13.5703125" style="160" customWidth="1"/>
    <col min="11" max="11" width="9.140625" style="160"/>
    <col min="12" max="15" width="12.7109375" style="160" customWidth="1"/>
    <col min="16" max="16384" width="9.140625" style="160"/>
  </cols>
  <sheetData>
    <row r="1" spans="1:16" ht="23.25" customHeight="1" thickBot="1" x14ac:dyDescent="0.3">
      <c r="A1" s="870" t="s">
        <v>343</v>
      </c>
      <c r="B1" s="871"/>
      <c r="C1" s="868" t="s">
        <v>74</v>
      </c>
      <c r="D1" s="869"/>
      <c r="E1" s="869"/>
      <c r="F1" s="869"/>
      <c r="G1" s="869"/>
      <c r="H1" s="869"/>
      <c r="I1" s="869"/>
      <c r="J1" s="869"/>
      <c r="K1" s="858" t="s">
        <v>594</v>
      </c>
      <c r="L1" s="859"/>
      <c r="M1" s="859"/>
      <c r="N1" s="859"/>
      <c r="O1" s="860"/>
      <c r="P1" s="162"/>
    </row>
    <row r="2" spans="1:16" ht="119.25" customHeight="1" thickBot="1" x14ac:dyDescent="0.3">
      <c r="A2" s="872" t="s">
        <v>355</v>
      </c>
      <c r="B2" s="873"/>
      <c r="C2" s="217" t="s">
        <v>350</v>
      </c>
      <c r="D2" s="49" t="s">
        <v>13</v>
      </c>
      <c r="E2" s="334" t="s">
        <v>498</v>
      </c>
      <c r="F2" s="49" t="s">
        <v>13</v>
      </c>
      <c r="G2" s="217" t="s">
        <v>351</v>
      </c>
      <c r="H2" s="49" t="s">
        <v>13</v>
      </c>
      <c r="I2" s="217" t="s">
        <v>352</v>
      </c>
      <c r="J2" s="49" t="s">
        <v>13</v>
      </c>
      <c r="K2" s="162"/>
      <c r="L2" s="861" t="s">
        <v>563</v>
      </c>
      <c r="M2" s="862"/>
      <c r="N2" s="862"/>
      <c r="O2" s="863"/>
      <c r="P2" s="332"/>
    </row>
    <row r="3" spans="1:16" ht="35.25" customHeight="1" thickBot="1" x14ac:dyDescent="0.3">
      <c r="A3" s="874" t="s">
        <v>312</v>
      </c>
      <c r="B3" s="875"/>
      <c r="C3" s="302" t="s">
        <v>310</v>
      </c>
      <c r="D3" s="301" t="s">
        <v>486</v>
      </c>
      <c r="E3" s="303" t="s">
        <v>310</v>
      </c>
      <c r="F3" s="301" t="s">
        <v>488</v>
      </c>
      <c r="G3" s="303" t="s">
        <v>310</v>
      </c>
      <c r="H3" s="301" t="s">
        <v>489</v>
      </c>
      <c r="I3" s="303" t="s">
        <v>310</v>
      </c>
      <c r="J3" s="301" t="s">
        <v>490</v>
      </c>
      <c r="K3" s="162"/>
      <c r="L3" s="581" t="s">
        <v>487</v>
      </c>
      <c r="M3" s="328" t="s">
        <v>348</v>
      </c>
      <c r="N3" s="329" t="s">
        <v>93</v>
      </c>
      <c r="O3" s="582" t="s">
        <v>159</v>
      </c>
    </row>
    <row r="4" spans="1:16" ht="21" customHeight="1" x14ac:dyDescent="0.25">
      <c r="A4" s="876" t="s">
        <v>313</v>
      </c>
      <c r="B4" s="877"/>
      <c r="C4" s="261">
        <f>N8*'Flooring Data'!I24</f>
        <v>208.64999999999998</v>
      </c>
      <c r="D4" s="335">
        <f>C4/50</f>
        <v>4.1729999999999992</v>
      </c>
      <c r="E4" s="261">
        <f>J6*'Flooring Data'!I30</f>
        <v>3415.44</v>
      </c>
      <c r="F4" s="335">
        <f>E4/50</f>
        <v>68.308800000000005</v>
      </c>
      <c r="G4" s="261">
        <f>J6*'Flooring Data'!I34</f>
        <v>3846.36</v>
      </c>
      <c r="H4" s="335">
        <f>G4/25</f>
        <v>153.8544</v>
      </c>
      <c r="I4" s="261">
        <f>J6*'Flooring Data'!I37</f>
        <v>8754.0600000000013</v>
      </c>
      <c r="J4" s="336">
        <f>I4/50</f>
        <v>175.08120000000002</v>
      </c>
      <c r="K4" s="579" t="s">
        <v>344</v>
      </c>
      <c r="L4" s="312">
        <v>12</v>
      </c>
      <c r="M4" s="313">
        <v>12</v>
      </c>
      <c r="N4" s="495">
        <f>ROUNDUP(((L4*(12*M4))*3.25)/144,0)</f>
        <v>39</v>
      </c>
      <c r="O4" s="583">
        <f>((L4*(12*M4))*3.25)/144</f>
        <v>39</v>
      </c>
    </row>
    <row r="5" spans="1:16" ht="21" customHeight="1" thickBot="1" x14ac:dyDescent="0.3">
      <c r="A5" s="876" t="s">
        <v>362</v>
      </c>
      <c r="B5" s="877"/>
      <c r="C5" s="337">
        <f>C4</f>
        <v>208.64999999999998</v>
      </c>
      <c r="D5" s="338"/>
      <c r="E5" s="337">
        <f>E4</f>
        <v>3415.44</v>
      </c>
      <c r="F5" s="338"/>
      <c r="G5" s="337">
        <f>(G4/25)*50</f>
        <v>7692.72</v>
      </c>
      <c r="H5" s="338"/>
      <c r="I5" s="337">
        <f>I4</f>
        <v>8754.0600000000013</v>
      </c>
      <c r="J5" s="339"/>
      <c r="K5" s="580" t="s">
        <v>345</v>
      </c>
      <c r="L5" s="316">
        <v>0</v>
      </c>
      <c r="M5" s="317">
        <v>0</v>
      </c>
      <c r="N5" s="331">
        <f t="shared" ref="N5:N7" si="0">ROUNDUP(((L5*(12*M5))*3.25)/144,0)</f>
        <v>0</v>
      </c>
      <c r="O5" s="584">
        <f t="shared" ref="O5:O7" si="1">((L5*(12*M5))*3.25)/144</f>
        <v>0</v>
      </c>
    </row>
    <row r="6" spans="1:16" ht="21" customHeight="1" thickBot="1" x14ac:dyDescent="0.3">
      <c r="A6" s="864"/>
      <c r="B6" s="865"/>
      <c r="C6" s="163"/>
      <c r="D6" s="161"/>
      <c r="E6" s="161"/>
      <c r="F6" s="161"/>
      <c r="G6" s="161"/>
      <c r="H6" s="161"/>
      <c r="I6" s="492" t="s">
        <v>1</v>
      </c>
      <c r="J6" s="493">
        <f>O15</f>
        <v>798</v>
      </c>
      <c r="K6" s="580" t="s">
        <v>346</v>
      </c>
      <c r="L6" s="316">
        <v>0</v>
      </c>
      <c r="M6" s="317">
        <v>0</v>
      </c>
      <c r="N6" s="494">
        <f t="shared" si="0"/>
        <v>0</v>
      </c>
      <c r="O6" s="585">
        <f t="shared" si="1"/>
        <v>0</v>
      </c>
    </row>
    <row r="7" spans="1:16" ht="21" customHeight="1" thickBot="1" x14ac:dyDescent="0.3">
      <c r="A7" s="866"/>
      <c r="B7" s="867"/>
      <c r="C7" s="163"/>
      <c r="D7" s="161"/>
      <c r="E7" s="161"/>
      <c r="F7" s="161"/>
      <c r="G7" s="161"/>
      <c r="H7" s="161"/>
      <c r="I7" s="161"/>
      <c r="J7" s="165"/>
      <c r="K7" s="580" t="s">
        <v>347</v>
      </c>
      <c r="L7" s="316">
        <v>0</v>
      </c>
      <c r="M7" s="317">
        <v>0</v>
      </c>
      <c r="N7" s="494">
        <f t="shared" si="0"/>
        <v>0</v>
      </c>
      <c r="O7" s="585">
        <f t="shared" si="1"/>
        <v>0</v>
      </c>
    </row>
    <row r="8" spans="1:16" ht="23.45" customHeight="1" thickBot="1" x14ac:dyDescent="0.3">
      <c r="A8" s="870" t="s">
        <v>343</v>
      </c>
      <c r="B8" s="871"/>
      <c r="C8" s="868" t="s">
        <v>353</v>
      </c>
      <c r="D8" s="869"/>
      <c r="E8" s="869"/>
      <c r="F8" s="869"/>
      <c r="G8" s="869"/>
      <c r="H8" s="869"/>
      <c r="I8" s="869"/>
      <c r="J8" s="891"/>
      <c r="K8" s="491"/>
      <c r="L8" s="878" t="s">
        <v>94</v>
      </c>
      <c r="M8" s="879"/>
      <c r="N8" s="586">
        <f>SUM(N4:N7)</f>
        <v>39</v>
      </c>
      <c r="O8" s="587">
        <f>SUM(O4:O7)</f>
        <v>39</v>
      </c>
      <c r="P8" s="203"/>
    </row>
    <row r="9" spans="1:16" ht="73.5" customHeight="1" thickTop="1" thickBot="1" x14ac:dyDescent="0.3">
      <c r="A9" s="872" t="s">
        <v>354</v>
      </c>
      <c r="B9" s="873"/>
      <c r="C9" s="217" t="s">
        <v>356</v>
      </c>
      <c r="D9" s="49" t="s">
        <v>13</v>
      </c>
      <c r="E9" s="217" t="s">
        <v>357</v>
      </c>
      <c r="F9" s="49" t="s">
        <v>13</v>
      </c>
      <c r="G9" s="217" t="s">
        <v>491</v>
      </c>
      <c r="H9" s="49" t="s">
        <v>13</v>
      </c>
      <c r="I9" s="217" t="s">
        <v>358</v>
      </c>
      <c r="J9" s="49" t="s">
        <v>13</v>
      </c>
      <c r="K9" s="162"/>
      <c r="L9" s="880" t="s">
        <v>564</v>
      </c>
      <c r="M9" s="881"/>
      <c r="N9" s="881"/>
      <c r="O9" s="882"/>
      <c r="P9" s="203"/>
    </row>
    <row r="10" spans="1:16" ht="32.25" customHeight="1" thickBot="1" x14ac:dyDescent="0.3">
      <c r="A10" s="874" t="s">
        <v>312</v>
      </c>
      <c r="B10" s="875"/>
      <c r="C10" s="302" t="s">
        <v>310</v>
      </c>
      <c r="D10" s="301" t="s">
        <v>124</v>
      </c>
      <c r="E10" s="302" t="s">
        <v>310</v>
      </c>
      <c r="F10" s="301" t="s">
        <v>124</v>
      </c>
      <c r="G10" s="303" t="s">
        <v>310</v>
      </c>
      <c r="H10" s="301" t="s">
        <v>229</v>
      </c>
      <c r="I10" s="303" t="s">
        <v>310</v>
      </c>
      <c r="J10" s="301" t="s">
        <v>124</v>
      </c>
      <c r="K10" s="162"/>
      <c r="L10" s="588" t="s">
        <v>348</v>
      </c>
      <c r="M10" s="328" t="s">
        <v>349</v>
      </c>
      <c r="N10" s="329" t="s">
        <v>93</v>
      </c>
      <c r="O10" s="589" t="s">
        <v>159</v>
      </c>
      <c r="P10" s="203"/>
    </row>
    <row r="11" spans="1:16" ht="20.45" customHeight="1" x14ac:dyDescent="0.25">
      <c r="A11" s="876" t="s">
        <v>313</v>
      </c>
      <c r="B11" s="877"/>
      <c r="C11" s="261">
        <f>J13*'Flooring Data'!I9</f>
        <v>8714.16</v>
      </c>
      <c r="D11" s="335">
        <f>C11/20</f>
        <v>435.70799999999997</v>
      </c>
      <c r="E11" s="261">
        <f>J13*'Flooring Data'!I13</f>
        <v>8546.58</v>
      </c>
      <c r="F11" s="340">
        <f>E11/20</f>
        <v>427.32900000000001</v>
      </c>
      <c r="G11" s="341">
        <f>J13*'Flooring Data'!I16</f>
        <v>5905.2000000000007</v>
      </c>
      <c r="H11" s="335">
        <f>G11/10</f>
        <v>590.5200000000001</v>
      </c>
      <c r="I11" s="261">
        <f>J13*'Flooring Data'!I19</f>
        <v>10677.24</v>
      </c>
      <c r="J11" s="336">
        <f>I11/20</f>
        <v>533.86199999999997</v>
      </c>
      <c r="K11" s="579" t="s">
        <v>344</v>
      </c>
      <c r="L11" s="590">
        <v>0</v>
      </c>
      <c r="M11" s="313">
        <v>0</v>
      </c>
      <c r="N11" s="330">
        <f>ROUNDUP((L11*M11),0)</f>
        <v>0</v>
      </c>
      <c r="O11" s="591">
        <f>L11*M11</f>
        <v>0</v>
      </c>
      <c r="P11" s="203"/>
    </row>
    <row r="12" spans="1:16" ht="20.45" customHeight="1" thickBot="1" x14ac:dyDescent="0.3">
      <c r="A12" s="876" t="s">
        <v>362</v>
      </c>
      <c r="B12" s="877"/>
      <c r="C12" s="337">
        <f>(C11/20)*50</f>
        <v>21785.399999999998</v>
      </c>
      <c r="D12" s="338"/>
      <c r="E12" s="337">
        <f>(E11/20)*50</f>
        <v>21366.45</v>
      </c>
      <c r="F12" s="343"/>
      <c r="G12" s="342">
        <f>(G11/10)*50</f>
        <v>29526.000000000004</v>
      </c>
      <c r="H12" s="338"/>
      <c r="I12" s="337">
        <f>(I11/20)*50</f>
        <v>26693.1</v>
      </c>
      <c r="J12" s="339"/>
      <c r="K12" s="580" t="s">
        <v>345</v>
      </c>
      <c r="L12" s="592">
        <v>14</v>
      </c>
      <c r="M12" s="317">
        <v>9</v>
      </c>
      <c r="N12" s="331">
        <f t="shared" ref="N12:N14" si="2">ROUNDUP((L12*M12),0)</f>
        <v>126</v>
      </c>
      <c r="O12" s="593">
        <f t="shared" ref="O12:O14" si="3">L12*M12</f>
        <v>126</v>
      </c>
      <c r="P12" s="203"/>
    </row>
    <row r="13" spans="1:16" ht="20.45" customHeight="1" thickBot="1" x14ac:dyDescent="0.3">
      <c r="A13" s="333"/>
      <c r="B13" s="496" t="s">
        <v>3</v>
      </c>
      <c r="C13" s="161"/>
      <c r="D13" s="161"/>
      <c r="E13" s="161"/>
      <c r="F13" s="161"/>
      <c r="G13" s="161"/>
      <c r="H13" s="161"/>
      <c r="I13" s="492" t="s">
        <v>1</v>
      </c>
      <c r="J13" s="493">
        <f>O15</f>
        <v>798</v>
      </c>
      <c r="K13" s="580" t="s">
        <v>346</v>
      </c>
      <c r="L13" s="592">
        <v>32</v>
      </c>
      <c r="M13" s="317">
        <v>21</v>
      </c>
      <c r="N13" s="331">
        <f t="shared" si="2"/>
        <v>672</v>
      </c>
      <c r="O13" s="593">
        <f t="shared" si="3"/>
        <v>672</v>
      </c>
      <c r="P13" s="203"/>
    </row>
    <row r="14" spans="1:16" ht="20.45" customHeight="1" thickBot="1" x14ac:dyDescent="0.3">
      <c r="A14" s="164"/>
      <c r="B14" s="888" t="s">
        <v>595</v>
      </c>
      <c r="C14" s="889"/>
      <c r="D14" s="889"/>
      <c r="E14" s="889"/>
      <c r="F14" s="889"/>
      <c r="G14" s="889"/>
      <c r="H14" s="889"/>
      <c r="I14" s="889"/>
      <c r="J14" s="890"/>
      <c r="K14" s="580" t="s">
        <v>347</v>
      </c>
      <c r="L14" s="592">
        <v>0</v>
      </c>
      <c r="M14" s="317">
        <v>0</v>
      </c>
      <c r="N14" s="331">
        <f t="shared" si="2"/>
        <v>0</v>
      </c>
      <c r="O14" s="593">
        <f t="shared" si="3"/>
        <v>0</v>
      </c>
      <c r="P14" s="203"/>
    </row>
    <row r="15" spans="1:16" ht="20.45" customHeight="1" thickBot="1" x14ac:dyDescent="0.3">
      <c r="A15" s="164"/>
      <c r="B15" s="892" t="s">
        <v>596</v>
      </c>
      <c r="C15" s="893"/>
      <c r="D15" s="893"/>
      <c r="E15" s="893"/>
      <c r="F15" s="893"/>
      <c r="G15" s="893"/>
      <c r="H15" s="893"/>
      <c r="I15" s="893"/>
      <c r="J15" s="894"/>
      <c r="K15" s="491"/>
      <c r="L15" s="886" t="s">
        <v>94</v>
      </c>
      <c r="M15" s="887"/>
      <c r="N15" s="594">
        <f>SUM(N11:N14)</f>
        <v>798</v>
      </c>
      <c r="O15" s="595">
        <f>SUM(O11:O14)</f>
        <v>798</v>
      </c>
    </row>
    <row r="16" spans="1:16" ht="18.95" customHeight="1" thickTop="1" x14ac:dyDescent="0.25">
      <c r="A16" s="162"/>
      <c r="B16" s="892" t="s">
        <v>494</v>
      </c>
      <c r="C16" s="893"/>
      <c r="D16" s="893"/>
      <c r="E16" s="893"/>
      <c r="F16" s="893"/>
      <c r="G16" s="893"/>
      <c r="H16" s="893"/>
      <c r="I16" s="893"/>
      <c r="J16" s="893"/>
      <c r="K16" s="161"/>
      <c r="L16" s="161"/>
      <c r="M16" s="161"/>
      <c r="N16" s="161"/>
      <c r="O16" s="165"/>
    </row>
    <row r="17" spans="1:15" ht="18.95" customHeight="1" x14ac:dyDescent="0.25">
      <c r="A17" s="162"/>
      <c r="B17" s="892" t="s">
        <v>492</v>
      </c>
      <c r="C17" s="893"/>
      <c r="D17" s="893"/>
      <c r="E17" s="893"/>
      <c r="F17" s="893"/>
      <c r="G17" s="893"/>
      <c r="H17" s="893"/>
      <c r="I17" s="893"/>
      <c r="J17" s="894"/>
      <c r="K17" s="161"/>
      <c r="L17" s="161"/>
      <c r="M17" s="161"/>
      <c r="N17" s="161"/>
      <c r="O17" s="165"/>
    </row>
    <row r="18" spans="1:15" ht="18.95" customHeight="1" x14ac:dyDescent="0.25">
      <c r="A18" s="162"/>
      <c r="B18" s="895" t="s">
        <v>495</v>
      </c>
      <c r="C18" s="896"/>
      <c r="D18" s="896"/>
      <c r="E18" s="896"/>
      <c r="F18" s="896"/>
      <c r="G18" s="896"/>
      <c r="H18" s="896"/>
      <c r="I18" s="896"/>
      <c r="J18" s="897"/>
      <c r="K18" s="161"/>
      <c r="L18" s="161"/>
      <c r="M18" s="161"/>
      <c r="N18" s="161"/>
      <c r="O18" s="165"/>
    </row>
    <row r="19" spans="1:15" ht="18.95" customHeight="1" x14ac:dyDescent="0.25">
      <c r="A19" s="162"/>
      <c r="B19" s="883" t="s">
        <v>496</v>
      </c>
      <c r="C19" s="884"/>
      <c r="D19" s="884"/>
      <c r="E19" s="884"/>
      <c r="F19" s="884"/>
      <c r="G19" s="884"/>
      <c r="H19" s="884"/>
      <c r="I19" s="884"/>
      <c r="J19" s="885"/>
      <c r="K19" s="161"/>
      <c r="L19" s="161"/>
      <c r="M19" s="161"/>
      <c r="N19" s="161"/>
      <c r="O19" s="165"/>
    </row>
    <row r="20" spans="1:15" ht="18.95" customHeight="1" x14ac:dyDescent="0.25">
      <c r="A20" s="162"/>
      <c r="B20" s="892" t="s">
        <v>497</v>
      </c>
      <c r="C20" s="893"/>
      <c r="D20" s="893"/>
      <c r="E20" s="893"/>
      <c r="F20" s="893"/>
      <c r="G20" s="893"/>
      <c r="H20" s="893"/>
      <c r="I20" s="893"/>
      <c r="J20" s="894"/>
      <c r="K20" s="161"/>
      <c r="L20" s="161"/>
      <c r="M20" s="161"/>
      <c r="N20" s="161"/>
      <c r="O20" s="165"/>
    </row>
    <row r="21" spans="1:15" ht="18.95" customHeight="1" x14ac:dyDescent="0.25">
      <c r="A21" s="162"/>
      <c r="B21" s="892" t="s">
        <v>493</v>
      </c>
      <c r="C21" s="893"/>
      <c r="D21" s="893"/>
      <c r="E21" s="893"/>
      <c r="F21" s="893"/>
      <c r="G21" s="893"/>
      <c r="H21" s="893"/>
      <c r="I21" s="893"/>
      <c r="J21" s="894"/>
      <c r="K21" s="161"/>
      <c r="L21" s="161"/>
      <c r="M21" s="161"/>
      <c r="N21" s="161"/>
      <c r="O21" s="165"/>
    </row>
    <row r="22" spans="1:15" ht="15.75" thickBot="1" x14ac:dyDescent="0.3">
      <c r="A22" s="195"/>
      <c r="B22" s="497"/>
      <c r="C22" s="170"/>
      <c r="D22" s="170"/>
      <c r="E22" s="170"/>
      <c r="F22" s="170"/>
      <c r="G22" s="170"/>
      <c r="H22" s="170"/>
      <c r="I22" s="170"/>
      <c r="J22" s="200"/>
      <c r="K22" s="170"/>
      <c r="L22" s="170"/>
      <c r="M22" s="170"/>
      <c r="N22" s="170"/>
      <c r="O22" s="200"/>
    </row>
  </sheetData>
  <sheetProtection algorithmName="SHA-512" hashValue="cgsKYS7fmI5E9bVwxGG1uzp4DCsJ1Yh43R+ncHZhmWC6b1Kncv/RlYpUzMZcJH2EEZSwJBTkf30Mo/xisRnduw==" saltValue="cP+4LCw0DM4jaael9UnFdQ==" spinCount="100000" sheet="1" objects="1" scenarios="1"/>
  <mergeCells count="27">
    <mergeCell ref="B20:J20"/>
    <mergeCell ref="B21:J21"/>
    <mergeCell ref="B15:J15"/>
    <mergeCell ref="B16:J16"/>
    <mergeCell ref="B17:J17"/>
    <mergeCell ref="B18:J18"/>
    <mergeCell ref="A11:B11"/>
    <mergeCell ref="A12:B12"/>
    <mergeCell ref="L8:M8"/>
    <mergeCell ref="L9:O9"/>
    <mergeCell ref="B19:J19"/>
    <mergeCell ref="L15:M15"/>
    <mergeCell ref="B14:J14"/>
    <mergeCell ref="C8:J8"/>
    <mergeCell ref="A8:B8"/>
    <mergeCell ref="A9:B9"/>
    <mergeCell ref="A10:B10"/>
    <mergeCell ref="K1:O1"/>
    <mergeCell ref="L2:O2"/>
    <mergeCell ref="A6:B6"/>
    <mergeCell ref="A7:B7"/>
    <mergeCell ref="C1:J1"/>
    <mergeCell ref="A1:B1"/>
    <mergeCell ref="A2:B2"/>
    <mergeCell ref="A3:B3"/>
    <mergeCell ref="A4:B4"/>
    <mergeCell ref="A5:B5"/>
  </mergeCells>
  <printOptions horizontalCentered="1"/>
  <pageMargins left="0.7" right="0.7" top="1.25" bottom="0.75" header="0.55000000000000004" footer="0.3"/>
  <pageSetup scale="4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39997558519241921"/>
    <pageSetUpPr fitToPage="1"/>
  </sheetPr>
  <dimension ref="A1:K42"/>
  <sheetViews>
    <sheetView showGridLines="0" showRowColHeaders="0" topLeftCell="A7" zoomScale="94" zoomScaleNormal="94" workbookViewId="0">
      <selection sqref="A1:K1"/>
    </sheetView>
  </sheetViews>
  <sheetFormatPr defaultRowHeight="15" x14ac:dyDescent="0.25"/>
  <sheetData>
    <row r="1" spans="1:11" ht="19.5" thickBot="1" x14ac:dyDescent="0.3">
      <c r="A1" s="898" t="s">
        <v>319</v>
      </c>
      <c r="B1" s="899"/>
      <c r="C1" s="899"/>
      <c r="D1" s="899"/>
      <c r="E1" s="899"/>
      <c r="F1" s="899"/>
      <c r="G1" s="899"/>
      <c r="H1" s="899"/>
      <c r="I1" s="899"/>
      <c r="J1" s="899"/>
      <c r="K1" s="900"/>
    </row>
    <row r="2" spans="1:11" ht="12" customHeight="1" x14ac:dyDescent="0.25">
      <c r="A2" s="327"/>
      <c r="B2" s="327"/>
      <c r="C2" s="327"/>
      <c r="D2" s="327"/>
      <c r="E2" s="327"/>
      <c r="F2" s="327"/>
      <c r="G2" s="327"/>
      <c r="H2" s="327"/>
      <c r="I2" s="327"/>
      <c r="J2" s="327"/>
      <c r="K2" s="327"/>
    </row>
    <row r="3" spans="1:11" x14ac:dyDescent="0.25">
      <c r="A3" s="37" t="s">
        <v>19</v>
      </c>
      <c r="I3" s="37" t="s">
        <v>20</v>
      </c>
      <c r="K3" s="37" t="s">
        <v>21</v>
      </c>
    </row>
    <row r="4" spans="1:11" ht="12" customHeight="1" x14ac:dyDescent="0.25">
      <c r="A4" s="37"/>
      <c r="I4" s="37"/>
      <c r="K4" s="37"/>
    </row>
    <row r="5" spans="1:11" x14ac:dyDescent="0.25">
      <c r="A5" s="178" t="s">
        <v>320</v>
      </c>
    </row>
    <row r="6" spans="1:11" x14ac:dyDescent="0.25">
      <c r="A6" s="36"/>
    </row>
    <row r="7" spans="1:11" x14ac:dyDescent="0.25">
      <c r="A7" s="38" t="s">
        <v>321</v>
      </c>
    </row>
    <row r="8" spans="1:11" x14ac:dyDescent="0.25">
      <c r="A8" s="36" t="s">
        <v>322</v>
      </c>
    </row>
    <row r="9" spans="1:11" x14ac:dyDescent="0.25">
      <c r="A9" s="36" t="s">
        <v>323</v>
      </c>
      <c r="I9" s="70">
        <v>10.92</v>
      </c>
      <c r="K9" t="s">
        <v>479</v>
      </c>
    </row>
    <row r="10" spans="1:11" x14ac:dyDescent="0.25">
      <c r="A10" s="36"/>
    </row>
    <row r="11" spans="1:11" x14ac:dyDescent="0.25">
      <c r="A11" s="38" t="s">
        <v>324</v>
      </c>
    </row>
    <row r="12" spans="1:11" x14ac:dyDescent="0.25">
      <c r="A12" s="36" t="s">
        <v>325</v>
      </c>
    </row>
    <row r="13" spans="1:11" x14ac:dyDescent="0.25">
      <c r="A13" s="36" t="s">
        <v>326</v>
      </c>
      <c r="I13" s="70">
        <v>10.71</v>
      </c>
      <c r="K13" t="s">
        <v>479</v>
      </c>
    </row>
    <row r="14" spans="1:11" x14ac:dyDescent="0.25">
      <c r="A14" s="36"/>
    </row>
    <row r="15" spans="1:11" x14ac:dyDescent="0.25">
      <c r="A15" s="38" t="s">
        <v>327</v>
      </c>
    </row>
    <row r="16" spans="1:11" x14ac:dyDescent="0.25">
      <c r="A16" s="36" t="s">
        <v>328</v>
      </c>
      <c r="I16" s="70">
        <v>7.4</v>
      </c>
      <c r="K16" t="s">
        <v>481</v>
      </c>
    </row>
    <row r="17" spans="1:11" x14ac:dyDescent="0.25">
      <c r="A17" s="36"/>
    </row>
    <row r="18" spans="1:11" x14ac:dyDescent="0.25">
      <c r="A18" s="38" t="s">
        <v>329</v>
      </c>
    </row>
    <row r="19" spans="1:11" x14ac:dyDescent="0.25">
      <c r="A19" s="36" t="s">
        <v>330</v>
      </c>
      <c r="I19" s="70">
        <v>13.38</v>
      </c>
      <c r="K19" t="s">
        <v>480</v>
      </c>
    </row>
    <row r="20" spans="1:11" x14ac:dyDescent="0.25">
      <c r="A20" s="36"/>
    </row>
    <row r="21" spans="1:11" x14ac:dyDescent="0.25">
      <c r="A21" s="178" t="s">
        <v>331</v>
      </c>
    </row>
    <row r="22" spans="1:11" x14ac:dyDescent="0.25">
      <c r="A22" s="36"/>
    </row>
    <row r="23" spans="1:11" x14ac:dyDescent="0.25">
      <c r="A23" s="38" t="s">
        <v>332</v>
      </c>
    </row>
    <row r="24" spans="1:11" x14ac:dyDescent="0.25">
      <c r="A24" s="36" t="s">
        <v>333</v>
      </c>
      <c r="I24" s="70">
        <v>5.35</v>
      </c>
      <c r="K24" t="s">
        <v>482</v>
      </c>
    </row>
    <row r="25" spans="1:11" x14ac:dyDescent="0.25">
      <c r="A25" s="36"/>
    </row>
    <row r="26" spans="1:11" x14ac:dyDescent="0.25">
      <c r="A26" s="38" t="s">
        <v>334</v>
      </c>
    </row>
    <row r="27" spans="1:11" x14ac:dyDescent="0.25">
      <c r="A27" s="36" t="s">
        <v>335</v>
      </c>
    </row>
    <row r="28" spans="1:11" x14ac:dyDescent="0.25">
      <c r="A28" s="36" t="s">
        <v>336</v>
      </c>
    </row>
    <row r="29" spans="1:11" x14ac:dyDescent="0.25">
      <c r="A29" s="36" t="s">
        <v>337</v>
      </c>
    </row>
    <row r="30" spans="1:11" x14ac:dyDescent="0.25">
      <c r="A30" s="36" t="s">
        <v>205</v>
      </c>
      <c r="I30" s="70">
        <v>4.28</v>
      </c>
      <c r="K30" t="s">
        <v>483</v>
      </c>
    </row>
    <row r="31" spans="1:11" x14ac:dyDescent="0.25">
      <c r="A31" s="36"/>
    </row>
    <row r="32" spans="1:11" x14ac:dyDescent="0.25">
      <c r="A32" s="38" t="s">
        <v>338</v>
      </c>
    </row>
    <row r="33" spans="1:11" x14ac:dyDescent="0.25">
      <c r="A33" s="36" t="s">
        <v>339</v>
      </c>
    </row>
    <row r="34" spans="1:11" x14ac:dyDescent="0.25">
      <c r="A34" s="36" t="s">
        <v>340</v>
      </c>
      <c r="I34" s="70">
        <v>4.82</v>
      </c>
      <c r="K34" t="s">
        <v>484</v>
      </c>
    </row>
    <row r="35" spans="1:11" x14ac:dyDescent="0.25">
      <c r="A35" s="36"/>
    </row>
    <row r="36" spans="1:11" x14ac:dyDescent="0.25">
      <c r="A36" s="38" t="s">
        <v>341</v>
      </c>
    </row>
    <row r="37" spans="1:11" x14ac:dyDescent="0.25">
      <c r="A37" s="36" t="s">
        <v>342</v>
      </c>
      <c r="I37" s="70">
        <v>10.97</v>
      </c>
      <c r="K37" t="s">
        <v>485</v>
      </c>
    </row>
    <row r="38" spans="1:11" x14ac:dyDescent="0.25">
      <c r="A38" s="36"/>
      <c r="I38" s="70"/>
    </row>
    <row r="39" spans="1:11" x14ac:dyDescent="0.25">
      <c r="A39" s="36"/>
      <c r="I39" s="70"/>
    </row>
    <row r="40" spans="1:11" x14ac:dyDescent="0.25">
      <c r="A40" s="40"/>
    </row>
    <row r="41" spans="1:11" x14ac:dyDescent="0.25">
      <c r="A41" s="901" t="s">
        <v>576</v>
      </c>
      <c r="B41" s="902"/>
      <c r="C41" s="902"/>
      <c r="D41" s="902"/>
      <c r="E41" s="902"/>
      <c r="F41" s="902"/>
      <c r="G41" s="902"/>
      <c r="H41" s="903"/>
    </row>
    <row r="42" spans="1:11" x14ac:dyDescent="0.25">
      <c r="A42" s="904" t="s">
        <v>586</v>
      </c>
      <c r="B42" s="905"/>
      <c r="C42" s="905"/>
      <c r="D42" s="905"/>
      <c r="E42" s="905"/>
      <c r="F42" s="905"/>
      <c r="G42" s="905"/>
      <c r="H42" s="906"/>
    </row>
  </sheetData>
  <sheetProtection algorithmName="SHA-512" hashValue="ev/oAhEwjcXP9pTYy/+mcACtYspn/xGt5F9sYDN7z9i4y+ye9own9dpPFYvlfV7I1vryGkgUe6nR6rwUiZfYlQ==" saltValue="6opSvASnGBIS2/U+ip8ZlQ==" spinCount="100000" sheet="1" objects="1" scenarios="1"/>
  <mergeCells count="3">
    <mergeCell ref="A1:K1"/>
    <mergeCell ref="A41:H41"/>
    <mergeCell ref="A42:H42"/>
  </mergeCells>
  <printOptions horizontalCentered="1"/>
  <pageMargins left="0.7" right="0.7" top="1.25" bottom="0.75" header="0.3" footer="0.3"/>
  <pageSetup scale="7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499984740745262"/>
    <pageSetUpPr fitToPage="1"/>
  </sheetPr>
  <dimension ref="A1:S28"/>
  <sheetViews>
    <sheetView showGridLines="0" showRowColHeaders="0" topLeftCell="A4" zoomScale="93" zoomScaleNormal="93" workbookViewId="0">
      <selection sqref="A1:B1"/>
    </sheetView>
  </sheetViews>
  <sheetFormatPr defaultColWidth="9.140625" defaultRowHeight="15" x14ac:dyDescent="0.25"/>
  <cols>
    <col min="1" max="1" width="21.7109375" style="160" customWidth="1"/>
    <col min="2" max="2" width="10.28515625" style="160" customWidth="1"/>
    <col min="3" max="3" width="23.28515625" style="160" customWidth="1"/>
    <col min="4" max="8" width="12.7109375" style="160" customWidth="1"/>
    <col min="9" max="9" width="22.7109375" style="160" customWidth="1"/>
    <col min="10" max="10" width="12.7109375" style="160" customWidth="1"/>
    <col min="11" max="11" width="24.85546875" style="160" customWidth="1"/>
    <col min="12" max="12" width="14.7109375" style="160" customWidth="1"/>
    <col min="13" max="13" width="23.7109375" style="160" customWidth="1"/>
    <col min="14" max="14" width="15.140625" style="160" customWidth="1"/>
    <col min="15" max="16" width="12.7109375" style="160" customWidth="1"/>
    <col min="17" max="17" width="10.85546875" style="160" customWidth="1"/>
    <col min="18" max="16384" width="9.140625" style="160"/>
  </cols>
  <sheetData>
    <row r="1" spans="1:19" ht="42" customHeight="1" thickBot="1" x14ac:dyDescent="0.3">
      <c r="A1" s="970" t="s">
        <v>360</v>
      </c>
      <c r="B1" s="971"/>
      <c r="C1" s="658" t="s">
        <v>365</v>
      </c>
      <c r="D1" s="659"/>
      <c r="E1" s="659"/>
      <c r="F1" s="660"/>
      <c r="G1" s="959" t="s">
        <v>423</v>
      </c>
      <c r="H1" s="960"/>
      <c r="I1" s="960"/>
      <c r="J1" s="961"/>
      <c r="K1" s="954" t="s">
        <v>399</v>
      </c>
      <c r="L1" s="955"/>
      <c r="M1" s="945" t="s">
        <v>406</v>
      </c>
      <c r="N1" s="946"/>
      <c r="O1" s="161"/>
    </row>
    <row r="2" spans="1:19" ht="79.5" customHeight="1" thickBot="1" x14ac:dyDescent="0.3">
      <c r="A2" s="950" t="s">
        <v>437</v>
      </c>
      <c r="B2" s="951"/>
      <c r="C2" s="967" t="s">
        <v>366</v>
      </c>
      <c r="D2" s="968"/>
      <c r="E2" s="968"/>
      <c r="F2" s="969"/>
      <c r="G2" s="956" t="s">
        <v>439</v>
      </c>
      <c r="H2" s="957"/>
      <c r="I2" s="957"/>
      <c r="J2" s="958"/>
      <c r="K2" s="947" t="s">
        <v>432</v>
      </c>
      <c r="L2" s="966"/>
      <c r="M2" s="947" t="s">
        <v>433</v>
      </c>
      <c r="N2" s="948"/>
      <c r="O2" s="161"/>
      <c r="S2" s="161"/>
    </row>
    <row r="3" spans="1:19" ht="24.75" customHeight="1" thickBot="1" x14ac:dyDescent="0.3">
      <c r="A3" s="952" t="s">
        <v>438</v>
      </c>
      <c r="B3" s="953"/>
      <c r="C3" s="909" t="s">
        <v>421</v>
      </c>
      <c r="D3" s="910"/>
      <c r="E3" s="911" t="s">
        <v>422</v>
      </c>
      <c r="F3" s="912"/>
      <c r="G3" s="962" t="s">
        <v>427</v>
      </c>
      <c r="H3" s="963"/>
      <c r="I3" s="964" t="s">
        <v>424</v>
      </c>
      <c r="J3" s="965"/>
      <c r="K3" s="925" t="s">
        <v>429</v>
      </c>
      <c r="L3" s="926"/>
      <c r="M3" s="925" t="s">
        <v>434</v>
      </c>
      <c r="N3" s="949"/>
      <c r="O3" s="161"/>
      <c r="S3" s="161"/>
    </row>
    <row r="4" spans="1:19" ht="125.25" customHeight="1" thickBot="1" x14ac:dyDescent="0.3">
      <c r="A4" s="943" t="s">
        <v>568</v>
      </c>
      <c r="B4" s="944"/>
      <c r="C4" s="405" t="s">
        <v>373</v>
      </c>
      <c r="D4" s="406" t="s">
        <v>122</v>
      </c>
      <c r="E4" s="407" t="s">
        <v>374</v>
      </c>
      <c r="F4" s="406" t="s">
        <v>122</v>
      </c>
      <c r="G4" s="408" t="s">
        <v>452</v>
      </c>
      <c r="H4" s="409" t="s">
        <v>122</v>
      </c>
      <c r="I4" s="410" t="s">
        <v>425</v>
      </c>
      <c r="J4" s="406" t="s">
        <v>122</v>
      </c>
      <c r="K4" s="411" t="s">
        <v>428</v>
      </c>
      <c r="L4" s="412" t="s">
        <v>122</v>
      </c>
      <c r="M4" s="411" t="s">
        <v>435</v>
      </c>
      <c r="N4" s="422" t="s">
        <v>122</v>
      </c>
      <c r="O4" s="161"/>
    </row>
    <row r="5" spans="1:19" ht="39" customHeight="1" thickBot="1" x14ac:dyDescent="0.3">
      <c r="A5" s="915"/>
      <c r="B5" s="938"/>
      <c r="C5" s="413" t="s">
        <v>12</v>
      </c>
      <c r="D5" s="414" t="s">
        <v>16</v>
      </c>
      <c r="E5" s="413" t="s">
        <v>441</v>
      </c>
      <c r="F5" s="415" t="s">
        <v>16</v>
      </c>
      <c r="G5" s="416" t="s">
        <v>441</v>
      </c>
      <c r="H5" s="417" t="s">
        <v>16</v>
      </c>
      <c r="I5" s="418" t="s">
        <v>12</v>
      </c>
      <c r="J5" s="419" t="s">
        <v>16</v>
      </c>
      <c r="K5" s="420" t="s">
        <v>12</v>
      </c>
      <c r="L5" s="421" t="s">
        <v>430</v>
      </c>
      <c r="M5" s="420" t="s">
        <v>12</v>
      </c>
      <c r="N5" s="423" t="s">
        <v>436</v>
      </c>
      <c r="O5" s="161"/>
    </row>
    <row r="6" spans="1:19" ht="23.1" customHeight="1" thickBot="1" x14ac:dyDescent="0.3">
      <c r="A6" s="634" t="s">
        <v>361</v>
      </c>
      <c r="B6" s="635"/>
      <c r="C6" s="261">
        <f>B23*'Plaster Data'!I14</f>
        <v>157.41499999999999</v>
      </c>
      <c r="D6" s="335">
        <f>C6/50</f>
        <v>3.1482999999999999</v>
      </c>
      <c r="E6" s="261">
        <f>E25*'Plaster Data'!I11</f>
        <v>102.83750000000001</v>
      </c>
      <c r="F6" s="349">
        <f>E6/50</f>
        <v>2.0567500000000001</v>
      </c>
      <c r="G6" s="350">
        <f>E25*'Plaster Data'!I24</f>
        <v>57.712500000000006</v>
      </c>
      <c r="H6" s="340">
        <f>G6/50</f>
        <v>1.1542500000000002</v>
      </c>
      <c r="I6" s="341">
        <f>J23*'Plaster Data'!I26</f>
        <v>15993.599999999999</v>
      </c>
      <c r="J6" s="335">
        <f>I6/50</f>
        <v>319.87199999999996</v>
      </c>
      <c r="K6" s="263">
        <f>J23*'Plaster Data'!I37</f>
        <v>22673.280000000002</v>
      </c>
      <c r="L6" s="335">
        <f>K6/20</f>
        <v>1133.6640000000002</v>
      </c>
      <c r="M6" s="263">
        <f>J23*'Plaster Data'!I44</f>
        <v>30983.680000000004</v>
      </c>
      <c r="N6" s="336">
        <f>M6/20</f>
        <v>1549.1840000000002</v>
      </c>
      <c r="O6" s="161"/>
    </row>
    <row r="7" spans="1:19" ht="23.1" customHeight="1" thickBot="1" x14ac:dyDescent="0.3">
      <c r="A7" s="636" t="s">
        <v>362</v>
      </c>
      <c r="B7" s="637"/>
      <c r="C7" s="351">
        <f>C6</f>
        <v>157.41499999999999</v>
      </c>
      <c r="D7" s="352"/>
      <c r="E7" s="353">
        <f>E6</f>
        <v>102.83750000000001</v>
      </c>
      <c r="F7" s="354"/>
      <c r="G7" s="355">
        <f>G6</f>
        <v>57.712500000000006</v>
      </c>
      <c r="H7" s="356"/>
      <c r="I7" s="357">
        <f>I6</f>
        <v>15993.599999999999</v>
      </c>
      <c r="J7" s="352"/>
      <c r="K7" s="358">
        <f>(K6/20)*50</f>
        <v>56683.200000000012</v>
      </c>
      <c r="L7" s="352"/>
      <c r="M7" s="358">
        <f>(M6/20)*50</f>
        <v>77459.200000000012</v>
      </c>
      <c r="N7" s="424"/>
      <c r="O7" s="161"/>
    </row>
    <row r="8" spans="1:19" ht="20.100000000000001" customHeight="1" x14ac:dyDescent="0.25">
      <c r="A8" s="359"/>
      <c r="B8" s="360" t="s">
        <v>3</v>
      </c>
      <c r="C8" s="719" t="s">
        <v>375</v>
      </c>
      <c r="D8" s="648"/>
      <c r="E8" s="648"/>
      <c r="F8" s="648"/>
      <c r="G8" s="648"/>
      <c r="H8" s="648"/>
      <c r="I8" s="648"/>
      <c r="J8" s="648"/>
      <c r="K8" s="648"/>
      <c r="L8" s="648"/>
      <c r="M8" s="162"/>
      <c r="N8" s="165"/>
    </row>
    <row r="9" spans="1:19" ht="20.100000000000001" customHeight="1" x14ac:dyDescent="0.25">
      <c r="A9" s="913" t="s">
        <v>565</v>
      </c>
      <c r="B9" s="914"/>
      <c r="C9" s="933" t="s">
        <v>376</v>
      </c>
      <c r="D9" s="934"/>
      <c r="E9" s="934"/>
      <c r="F9" s="934"/>
      <c r="G9" s="934"/>
      <c r="H9" s="934"/>
      <c r="I9" s="934"/>
      <c r="J9" s="934"/>
      <c r="K9" s="934"/>
      <c r="L9" s="934"/>
      <c r="M9" s="278"/>
      <c r="N9" s="165"/>
    </row>
    <row r="10" spans="1:19" ht="20.100000000000001" customHeight="1" x14ac:dyDescent="0.25">
      <c r="A10" s="915" t="s">
        <v>569</v>
      </c>
      <c r="B10" s="916"/>
      <c r="C10" s="935" t="s">
        <v>377</v>
      </c>
      <c r="D10" s="651"/>
      <c r="E10" s="651"/>
      <c r="F10" s="651"/>
      <c r="G10" s="651"/>
      <c r="H10" s="651"/>
      <c r="I10" s="651"/>
      <c r="J10" s="651"/>
      <c r="K10" s="651"/>
      <c r="L10" s="651"/>
      <c r="M10" s="278"/>
      <c r="N10" s="165"/>
    </row>
    <row r="11" spans="1:19" ht="20.100000000000001" customHeight="1" x14ac:dyDescent="0.25">
      <c r="A11" s="915" t="s">
        <v>566</v>
      </c>
      <c r="B11" s="916"/>
      <c r="C11" s="936" t="s">
        <v>378</v>
      </c>
      <c r="D11" s="934"/>
      <c r="E11" s="934"/>
      <c r="F11" s="934"/>
      <c r="G11" s="934"/>
      <c r="H11" s="934"/>
      <c r="I11" s="934"/>
      <c r="J11" s="934"/>
      <c r="K11" s="934"/>
      <c r="L11" s="934"/>
      <c r="M11" s="161"/>
      <c r="N11" s="165"/>
    </row>
    <row r="12" spans="1:19" ht="20.100000000000001" customHeight="1" x14ac:dyDescent="0.25">
      <c r="A12" s="915" t="s">
        <v>567</v>
      </c>
      <c r="B12" s="916"/>
      <c r="C12" s="346" t="s">
        <v>379</v>
      </c>
      <c r="D12" s="344"/>
      <c r="E12" s="344"/>
      <c r="F12" s="344"/>
      <c r="G12" s="344"/>
      <c r="H12" s="344"/>
      <c r="I12" s="344"/>
      <c r="J12" s="344"/>
      <c r="K12" s="344"/>
      <c r="L12" s="344"/>
      <c r="M12" s="161"/>
      <c r="N12" s="165"/>
    </row>
    <row r="13" spans="1:19" ht="20.100000000000001" customHeight="1" x14ac:dyDescent="0.25">
      <c r="A13" s="162"/>
      <c r="B13" s="361"/>
      <c r="C13" s="935" t="s">
        <v>380</v>
      </c>
      <c r="D13" s="651"/>
      <c r="E13" s="651"/>
      <c r="F13" s="651"/>
      <c r="G13" s="651"/>
      <c r="H13" s="651"/>
      <c r="I13" s="345"/>
      <c r="J13" s="345"/>
      <c r="K13" s="362"/>
      <c r="L13" s="363"/>
      <c r="M13" s="161"/>
      <c r="N13" s="165"/>
    </row>
    <row r="14" spans="1:19" ht="6.75" customHeight="1" thickBot="1" x14ac:dyDescent="0.3">
      <c r="A14" s="162"/>
      <c r="B14" s="361"/>
      <c r="C14" s="937"/>
      <c r="D14" s="938"/>
      <c r="E14" s="938"/>
      <c r="F14" s="938"/>
      <c r="G14" s="938"/>
      <c r="H14" s="938"/>
      <c r="I14" s="364"/>
      <c r="J14" s="365"/>
      <c r="K14" s="939"/>
      <c r="L14" s="939"/>
      <c r="M14" s="161"/>
      <c r="N14" s="165"/>
    </row>
    <row r="15" spans="1:19" ht="37.5" customHeight="1" thickBot="1" x14ac:dyDescent="0.3">
      <c r="A15" s="907" t="s">
        <v>371</v>
      </c>
      <c r="B15" s="908"/>
      <c r="C15" s="940" t="s">
        <v>367</v>
      </c>
      <c r="D15" s="941"/>
      <c r="E15" s="941"/>
      <c r="F15" s="942"/>
      <c r="G15" s="930" t="s">
        <v>364</v>
      </c>
      <c r="H15" s="931"/>
      <c r="I15" s="931"/>
      <c r="J15" s="931"/>
      <c r="K15" s="932"/>
      <c r="L15" s="366"/>
      <c r="M15" s="367"/>
      <c r="N15" s="165"/>
    </row>
    <row r="16" spans="1:19" ht="18" customHeight="1" thickBot="1" x14ac:dyDescent="0.3">
      <c r="A16" s="917" t="s">
        <v>421</v>
      </c>
      <c r="B16" s="918"/>
      <c r="C16" s="919" t="s">
        <v>426</v>
      </c>
      <c r="D16" s="920"/>
      <c r="E16" s="920"/>
      <c r="F16" s="921"/>
      <c r="G16" s="927" t="s">
        <v>431</v>
      </c>
      <c r="H16" s="928"/>
      <c r="I16" s="928"/>
      <c r="J16" s="928"/>
      <c r="K16" s="929"/>
      <c r="L16" s="367"/>
      <c r="M16" s="367"/>
      <c r="N16" s="165"/>
    </row>
    <row r="17" spans="1:14" ht="50.25" customHeight="1" thickBot="1" x14ac:dyDescent="0.3">
      <c r="A17" s="347" t="s">
        <v>371</v>
      </c>
      <c r="B17" s="368" t="s">
        <v>442</v>
      </c>
      <c r="C17" s="369" t="s">
        <v>369</v>
      </c>
      <c r="D17" s="403" t="s">
        <v>444</v>
      </c>
      <c r="E17" s="370" t="s">
        <v>368</v>
      </c>
      <c r="F17" s="371" t="s">
        <v>420</v>
      </c>
      <c r="G17" s="372"/>
      <c r="H17" s="373" t="s">
        <v>440</v>
      </c>
      <c r="I17" s="374" t="s">
        <v>363</v>
      </c>
      <c r="J17" s="375" t="s">
        <v>93</v>
      </c>
      <c r="K17" s="376" t="s">
        <v>156</v>
      </c>
      <c r="L17" s="161"/>
      <c r="M17" s="161"/>
      <c r="N17" s="165"/>
    </row>
    <row r="18" spans="1:14" ht="20.100000000000001" customHeight="1" x14ac:dyDescent="0.25">
      <c r="A18" s="377" t="s">
        <v>443</v>
      </c>
      <c r="B18" s="395">
        <v>9.5</v>
      </c>
      <c r="C18" s="378" t="s">
        <v>453</v>
      </c>
      <c r="D18" s="397">
        <v>20.25</v>
      </c>
      <c r="E18" s="365" t="s">
        <v>447</v>
      </c>
      <c r="F18" s="399">
        <v>3.5</v>
      </c>
      <c r="G18" s="379" t="s">
        <v>88</v>
      </c>
      <c r="H18" s="171">
        <v>20</v>
      </c>
      <c r="I18" s="157">
        <v>10.5</v>
      </c>
      <c r="J18" s="401">
        <f>ROUNDUP(H18*I18,0)</f>
        <v>210</v>
      </c>
      <c r="K18" s="380">
        <f>H18*I18</f>
        <v>210</v>
      </c>
      <c r="L18" s="161"/>
      <c r="M18" s="161"/>
      <c r="N18" s="165"/>
    </row>
    <row r="19" spans="1:14" ht="20.100000000000001" customHeight="1" x14ac:dyDescent="0.25">
      <c r="A19" s="381" t="s">
        <v>445</v>
      </c>
      <c r="B19" s="396"/>
      <c r="C19" s="382" t="s">
        <v>446</v>
      </c>
      <c r="D19" s="398"/>
      <c r="E19" s="381" t="s">
        <v>94</v>
      </c>
      <c r="F19" s="400"/>
      <c r="G19" s="379" t="s">
        <v>89</v>
      </c>
      <c r="H19" s="172">
        <v>20</v>
      </c>
      <c r="I19" s="158">
        <v>10.5</v>
      </c>
      <c r="J19" s="402">
        <f>ROUNDUP(H19*I19,0)</f>
        <v>210</v>
      </c>
      <c r="K19" s="383">
        <f>H19*I19</f>
        <v>210</v>
      </c>
      <c r="L19" s="161"/>
      <c r="M19" s="161"/>
      <c r="N19" s="165"/>
    </row>
    <row r="20" spans="1:14" ht="20.100000000000001" customHeight="1" x14ac:dyDescent="0.25">
      <c r="A20" s="381" t="s">
        <v>450</v>
      </c>
      <c r="B20" s="396"/>
      <c r="C20" s="382" t="s">
        <v>451</v>
      </c>
      <c r="D20" s="398"/>
      <c r="E20" s="381" t="s">
        <v>368</v>
      </c>
      <c r="F20" s="400"/>
      <c r="G20" s="379" t="s">
        <v>90</v>
      </c>
      <c r="H20" s="172">
        <v>28</v>
      </c>
      <c r="I20" s="158">
        <v>10.5</v>
      </c>
      <c r="J20" s="402">
        <f>ROUNDUP(H20*I20,0)</f>
        <v>294</v>
      </c>
      <c r="K20" s="383">
        <f>H20*I20</f>
        <v>294</v>
      </c>
      <c r="L20" s="161"/>
      <c r="M20" s="161"/>
      <c r="N20" s="165"/>
    </row>
    <row r="21" spans="1:14" ht="20.100000000000001" customHeight="1" x14ac:dyDescent="0.25">
      <c r="A21" s="381"/>
      <c r="B21" s="396"/>
      <c r="C21" s="382"/>
      <c r="D21" s="398"/>
      <c r="E21" s="381" t="s">
        <v>448</v>
      </c>
      <c r="F21" s="400"/>
      <c r="G21" s="379" t="s">
        <v>91</v>
      </c>
      <c r="H21" s="172">
        <v>28</v>
      </c>
      <c r="I21" s="158">
        <v>10.5</v>
      </c>
      <c r="J21" s="402">
        <f>ROUNDUP(H21*I21,0)</f>
        <v>294</v>
      </c>
      <c r="K21" s="383">
        <f>H21*I21</f>
        <v>294</v>
      </c>
      <c r="L21" s="161"/>
      <c r="M21" s="161"/>
      <c r="N21" s="165"/>
    </row>
    <row r="22" spans="1:14" ht="20.100000000000001" customHeight="1" x14ac:dyDescent="0.25">
      <c r="A22" s="381"/>
      <c r="B22" s="396"/>
      <c r="C22" s="382"/>
      <c r="D22" s="398"/>
      <c r="E22" s="381"/>
      <c r="F22" s="400"/>
      <c r="G22" s="384" t="s">
        <v>162</v>
      </c>
      <c r="H22" s="173">
        <v>20</v>
      </c>
      <c r="I22" s="159">
        <v>28</v>
      </c>
      <c r="J22" s="402">
        <f>ROUNDUP(H22*I22,0)</f>
        <v>560</v>
      </c>
      <c r="K22" s="383">
        <f>H22*I22</f>
        <v>560</v>
      </c>
      <c r="L22" s="161"/>
      <c r="M22" s="161"/>
      <c r="N22" s="165"/>
    </row>
    <row r="23" spans="1:14" ht="30.75" thickBot="1" x14ac:dyDescent="0.3">
      <c r="A23" s="348" t="s">
        <v>372</v>
      </c>
      <c r="B23" s="385">
        <f>SUM(B18:B22)</f>
        <v>9.5</v>
      </c>
      <c r="C23" s="386" t="s">
        <v>370</v>
      </c>
      <c r="D23" s="387">
        <f>SUM(D18:D22)</f>
        <v>20.25</v>
      </c>
      <c r="E23" s="388" t="s">
        <v>370</v>
      </c>
      <c r="F23" s="389">
        <f>SUM(F18:F22)</f>
        <v>3.5</v>
      </c>
      <c r="G23" s="922" t="s">
        <v>94</v>
      </c>
      <c r="H23" s="923"/>
      <c r="I23" s="924"/>
      <c r="J23" s="390">
        <f>SUM(J18:J22)</f>
        <v>1568</v>
      </c>
      <c r="K23" s="391">
        <f>SUM(K18:K22)</f>
        <v>1568</v>
      </c>
      <c r="L23" s="392"/>
      <c r="M23" s="393"/>
      <c r="N23" s="165"/>
    </row>
    <row r="24" spans="1:14" ht="15.75" thickBot="1" x14ac:dyDescent="0.3">
      <c r="A24" s="162"/>
      <c r="B24" s="161"/>
      <c r="C24" s="596"/>
      <c r="D24" s="161"/>
      <c r="E24" s="161"/>
      <c r="F24" s="598"/>
      <c r="G24" s="161"/>
      <c r="H24" s="161"/>
      <c r="I24" s="161"/>
      <c r="J24" s="161"/>
      <c r="K24" s="161"/>
      <c r="L24" s="161"/>
      <c r="M24" s="161"/>
      <c r="N24" s="165"/>
    </row>
    <row r="25" spans="1:14" ht="30.75" customHeight="1" thickBot="1" x14ac:dyDescent="0.3">
      <c r="A25" s="162"/>
      <c r="B25" s="161"/>
      <c r="C25" s="597"/>
      <c r="D25" s="404" t="s">
        <v>449</v>
      </c>
      <c r="E25" s="394">
        <f>D23+F23</f>
        <v>23.75</v>
      </c>
      <c r="F25" s="599"/>
      <c r="G25" s="161"/>
      <c r="H25" s="161"/>
      <c r="I25" s="161"/>
      <c r="J25" s="161"/>
      <c r="K25" s="161"/>
      <c r="L25" s="161"/>
      <c r="M25" s="161"/>
      <c r="N25" s="165"/>
    </row>
    <row r="26" spans="1:14" ht="31.5" customHeight="1" x14ac:dyDescent="0.25">
      <c r="A26" s="162"/>
      <c r="B26" s="161"/>
      <c r="C26" s="161"/>
      <c r="D26" s="161"/>
      <c r="E26" s="161"/>
      <c r="F26" s="161"/>
      <c r="G26" s="161"/>
      <c r="H26" s="161"/>
      <c r="I26" s="161"/>
      <c r="J26" s="161"/>
      <c r="K26" s="161"/>
      <c r="L26" s="161"/>
      <c r="M26" s="161"/>
      <c r="N26" s="165"/>
    </row>
    <row r="27" spans="1:14" x14ac:dyDescent="0.25">
      <c r="A27" s="162"/>
      <c r="B27" s="161"/>
      <c r="C27" s="161"/>
      <c r="D27" s="161"/>
      <c r="E27" s="161"/>
      <c r="F27" s="161"/>
      <c r="G27" s="161"/>
      <c r="H27" s="161"/>
      <c r="I27" s="161"/>
      <c r="J27" s="161"/>
      <c r="K27" s="161"/>
      <c r="L27" s="161"/>
      <c r="M27" s="161"/>
      <c r="N27" s="165"/>
    </row>
    <row r="28" spans="1:14" ht="15.75" thickBot="1" x14ac:dyDescent="0.3">
      <c r="A28" s="195"/>
      <c r="B28" s="170"/>
      <c r="C28" s="170"/>
      <c r="D28" s="170"/>
      <c r="E28" s="170"/>
      <c r="F28" s="170"/>
      <c r="G28" s="170"/>
      <c r="H28" s="170"/>
      <c r="I28" s="170"/>
      <c r="J28" s="170"/>
      <c r="K28" s="170"/>
      <c r="L28" s="170"/>
      <c r="M28" s="170"/>
      <c r="N28" s="200"/>
    </row>
  </sheetData>
  <sheetProtection algorithmName="SHA-512" hashValue="lt2k26RWjYNuigyQzEVG3dno2xhxpROm5+CGN3JgkXiXrjNz02nvkUo4W5jDdgv/GgayQ4ToVc8oUACaRyO78Q==" saltValue="NtPVVoBOSfXc0je6dK/TUQ==" spinCount="100000" sheet="1" objects="1" scenarios="1"/>
  <mergeCells count="39">
    <mergeCell ref="M1:N1"/>
    <mergeCell ref="M2:N2"/>
    <mergeCell ref="M3:N3"/>
    <mergeCell ref="A2:B2"/>
    <mergeCell ref="A3:B3"/>
    <mergeCell ref="K1:L1"/>
    <mergeCell ref="G2:J2"/>
    <mergeCell ref="G1:J1"/>
    <mergeCell ref="G3:H3"/>
    <mergeCell ref="I3:J3"/>
    <mergeCell ref="K2:L2"/>
    <mergeCell ref="C1:F1"/>
    <mergeCell ref="C2:F2"/>
    <mergeCell ref="A1:B1"/>
    <mergeCell ref="A16:B16"/>
    <mergeCell ref="C16:F16"/>
    <mergeCell ref="G23:I23"/>
    <mergeCell ref="K3:L3"/>
    <mergeCell ref="G16:K16"/>
    <mergeCell ref="G15:K15"/>
    <mergeCell ref="C8:L8"/>
    <mergeCell ref="C9:L9"/>
    <mergeCell ref="C10:L10"/>
    <mergeCell ref="C11:L11"/>
    <mergeCell ref="C13:H13"/>
    <mergeCell ref="C14:H14"/>
    <mergeCell ref="K14:L14"/>
    <mergeCell ref="C15:F15"/>
    <mergeCell ref="A4:B4"/>
    <mergeCell ref="A5:B5"/>
    <mergeCell ref="A6:B6"/>
    <mergeCell ref="A7:B7"/>
    <mergeCell ref="A15:B15"/>
    <mergeCell ref="C3:D3"/>
    <mergeCell ref="E3:F3"/>
    <mergeCell ref="A9:B9"/>
    <mergeCell ref="A10:B10"/>
    <mergeCell ref="A11:B11"/>
    <mergeCell ref="A12:B12"/>
  </mergeCells>
  <printOptions horizontalCentered="1"/>
  <pageMargins left="0.25" right="0.25" top="0.75" bottom="0.75" header="0.3" footer="0.3"/>
  <pageSetup scale="5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sheetPr>
  <dimension ref="A1:L96"/>
  <sheetViews>
    <sheetView showGridLines="0" showRowColHeaders="0" zoomScale="110" zoomScaleNormal="110" workbookViewId="0">
      <selection sqref="A1:L1"/>
    </sheetView>
  </sheetViews>
  <sheetFormatPr defaultRowHeight="15" x14ac:dyDescent="0.25"/>
  <cols>
    <col min="1" max="1" width="6.5703125" customWidth="1"/>
    <col min="13" max="13" width="11.7109375" customWidth="1"/>
    <col min="14" max="14" width="6.7109375" customWidth="1"/>
  </cols>
  <sheetData>
    <row r="1" spans="1:12" ht="19.5" thickBot="1" x14ac:dyDescent="0.3">
      <c r="A1" s="618" t="s">
        <v>77</v>
      </c>
      <c r="B1" s="619"/>
      <c r="C1" s="619"/>
      <c r="D1" s="619"/>
      <c r="E1" s="619"/>
      <c r="F1" s="619"/>
      <c r="G1" s="619"/>
      <c r="H1" s="619"/>
      <c r="I1" s="619"/>
      <c r="J1" s="619"/>
      <c r="K1" s="619"/>
      <c r="L1" s="620"/>
    </row>
    <row r="2" spans="1:12" ht="8.1" customHeight="1" x14ac:dyDescent="0.25">
      <c r="A2" s="501"/>
      <c r="B2" s="500"/>
      <c r="C2" s="500"/>
      <c r="D2" s="500"/>
      <c r="E2" s="500"/>
      <c r="F2" s="500"/>
      <c r="G2" s="500"/>
      <c r="H2" s="500"/>
      <c r="I2" s="500"/>
      <c r="J2" s="500"/>
      <c r="K2" s="500"/>
      <c r="L2" s="500"/>
    </row>
    <row r="3" spans="1:12" ht="17.100000000000001" customHeight="1" x14ac:dyDescent="0.25">
      <c r="A3" s="502" t="s">
        <v>78</v>
      </c>
      <c r="B3" s="500"/>
      <c r="C3" s="500"/>
      <c r="D3" s="500"/>
      <c r="E3" s="500"/>
      <c r="F3" s="500"/>
      <c r="G3" s="500"/>
      <c r="H3" s="500"/>
      <c r="I3" s="500"/>
      <c r="J3" s="500"/>
      <c r="K3" s="500"/>
      <c r="L3" s="500"/>
    </row>
    <row r="4" spans="1:12" ht="15.75" x14ac:dyDescent="0.25">
      <c r="A4" s="503" t="s">
        <v>506</v>
      </c>
      <c r="B4" s="500"/>
      <c r="C4" s="500"/>
      <c r="D4" s="500"/>
      <c r="E4" s="500"/>
      <c r="F4" s="500"/>
      <c r="G4" s="500"/>
      <c r="H4" s="500"/>
      <c r="I4" s="500"/>
      <c r="J4" s="500"/>
      <c r="K4" s="500"/>
      <c r="L4" s="500"/>
    </row>
    <row r="5" spans="1:12" ht="15.75" x14ac:dyDescent="0.25">
      <c r="A5" s="503" t="s">
        <v>507</v>
      </c>
      <c r="B5" s="500"/>
      <c r="C5" s="500"/>
      <c r="D5" s="500"/>
      <c r="E5" s="500"/>
      <c r="F5" s="500"/>
      <c r="G5" s="500"/>
      <c r="H5" s="500"/>
      <c r="I5" s="500"/>
      <c r="J5" s="500"/>
      <c r="K5" s="500"/>
      <c r="L5" s="500"/>
    </row>
    <row r="6" spans="1:12" ht="15.75" x14ac:dyDescent="0.25">
      <c r="A6" s="503" t="s">
        <v>508</v>
      </c>
      <c r="B6" s="500"/>
      <c r="C6" s="500"/>
      <c r="D6" s="500"/>
      <c r="E6" s="500"/>
      <c r="F6" s="500"/>
      <c r="G6" s="500"/>
      <c r="H6" s="500"/>
      <c r="I6" s="500"/>
      <c r="J6" s="500"/>
      <c r="K6" s="500"/>
      <c r="L6" s="500"/>
    </row>
    <row r="7" spans="1:12" ht="15.75" x14ac:dyDescent="0.25">
      <c r="A7" s="503" t="s">
        <v>509</v>
      </c>
      <c r="B7" s="500"/>
      <c r="C7" s="500"/>
      <c r="D7" s="500"/>
      <c r="E7" s="500"/>
      <c r="F7" s="500"/>
      <c r="G7" s="500"/>
      <c r="H7" s="500"/>
      <c r="I7" s="500"/>
      <c r="J7" s="500"/>
      <c r="K7" s="500"/>
      <c r="L7" s="500"/>
    </row>
    <row r="8" spans="1:12" ht="15.75" x14ac:dyDescent="0.25">
      <c r="A8" s="503" t="s">
        <v>510</v>
      </c>
      <c r="B8" s="500"/>
      <c r="C8" s="500"/>
      <c r="D8" s="500"/>
      <c r="E8" s="500"/>
      <c r="F8" s="500"/>
      <c r="G8" s="500"/>
      <c r="H8" s="500"/>
      <c r="I8" s="500"/>
      <c r="J8" s="500"/>
      <c r="K8" s="500"/>
      <c r="L8" s="500"/>
    </row>
    <row r="9" spans="1:12" ht="15.75" x14ac:dyDescent="0.25">
      <c r="A9" s="503" t="s">
        <v>511</v>
      </c>
      <c r="B9" s="500"/>
      <c r="C9" s="500"/>
      <c r="D9" s="500"/>
      <c r="E9" s="500"/>
      <c r="F9" s="500"/>
      <c r="G9" s="500"/>
      <c r="H9" s="500"/>
      <c r="I9" s="500"/>
      <c r="J9" s="500"/>
      <c r="K9" s="500"/>
      <c r="L9" s="500"/>
    </row>
    <row r="10" spans="1:12" ht="15.75" x14ac:dyDescent="0.25">
      <c r="A10" s="503" t="s">
        <v>512</v>
      </c>
      <c r="B10" s="500"/>
      <c r="C10" s="500"/>
      <c r="D10" s="500"/>
      <c r="E10" s="500"/>
      <c r="F10" s="500"/>
      <c r="G10" s="500"/>
      <c r="H10" s="500"/>
      <c r="I10" s="500"/>
      <c r="J10" s="500"/>
      <c r="K10" s="500"/>
      <c r="L10" s="500"/>
    </row>
    <row r="11" spans="1:12" ht="15.75" x14ac:dyDescent="0.25">
      <c r="A11" s="503" t="s">
        <v>513</v>
      </c>
      <c r="B11" s="500"/>
      <c r="C11" s="500"/>
      <c r="D11" s="500"/>
      <c r="E11" s="500"/>
      <c r="F11" s="500"/>
      <c r="G11" s="500"/>
      <c r="H11" s="500"/>
      <c r="I11" s="500"/>
      <c r="J11" s="500"/>
      <c r="K11" s="500"/>
      <c r="L11" s="500"/>
    </row>
    <row r="12" spans="1:12" ht="15.75" x14ac:dyDescent="0.25">
      <c r="A12" s="503" t="s">
        <v>514</v>
      </c>
      <c r="B12" s="500"/>
      <c r="C12" s="500"/>
      <c r="D12" s="500"/>
      <c r="E12" s="500"/>
      <c r="F12" s="500"/>
      <c r="G12" s="500"/>
      <c r="H12" s="500"/>
      <c r="I12" s="500"/>
      <c r="J12" s="500"/>
      <c r="K12" s="500"/>
      <c r="L12" s="500"/>
    </row>
    <row r="13" spans="1:12" ht="15.75" x14ac:dyDescent="0.25">
      <c r="A13" s="503" t="s">
        <v>515</v>
      </c>
      <c r="B13" s="500"/>
      <c r="C13" s="500"/>
      <c r="D13" s="500"/>
      <c r="E13" s="500"/>
      <c r="F13" s="500"/>
      <c r="G13" s="500"/>
      <c r="H13" s="500"/>
      <c r="I13" s="500"/>
      <c r="J13" s="500"/>
      <c r="K13" s="500"/>
      <c r="L13" s="500"/>
    </row>
    <row r="14" spans="1:12" ht="15.75" x14ac:dyDescent="0.25">
      <c r="A14" s="503" t="s">
        <v>516</v>
      </c>
      <c r="B14" s="500"/>
      <c r="C14" s="500"/>
      <c r="D14" s="500"/>
      <c r="E14" s="500"/>
      <c r="F14" s="500"/>
      <c r="G14" s="500"/>
      <c r="H14" s="500"/>
      <c r="I14" s="500"/>
      <c r="J14" s="500"/>
      <c r="K14" s="500"/>
      <c r="L14" s="500"/>
    </row>
    <row r="15" spans="1:12" ht="15.75" x14ac:dyDescent="0.25">
      <c r="A15" s="503" t="s">
        <v>517</v>
      </c>
      <c r="B15" s="500"/>
      <c r="C15" s="500"/>
      <c r="D15" s="500"/>
      <c r="E15" s="500"/>
      <c r="F15" s="500"/>
      <c r="G15" s="500"/>
      <c r="H15" s="500"/>
      <c r="I15" s="500"/>
      <c r="J15" s="500"/>
      <c r="K15" s="500"/>
      <c r="L15" s="500"/>
    </row>
    <row r="16" spans="1:12" ht="15.75" x14ac:dyDescent="0.25">
      <c r="A16" s="503" t="s">
        <v>518</v>
      </c>
      <c r="B16" s="500"/>
      <c r="C16" s="500"/>
      <c r="D16" s="500"/>
      <c r="E16" s="500"/>
      <c r="F16" s="500"/>
      <c r="G16" s="500"/>
      <c r="H16" s="500"/>
      <c r="I16" s="500"/>
      <c r="J16" s="500"/>
      <c r="K16" s="500"/>
      <c r="L16" s="500"/>
    </row>
    <row r="17" spans="1:12" ht="15.75" x14ac:dyDescent="0.25">
      <c r="A17" s="503" t="s">
        <v>519</v>
      </c>
      <c r="B17" s="500"/>
      <c r="C17" s="500"/>
      <c r="D17" s="500"/>
      <c r="E17" s="500"/>
      <c r="F17" s="500"/>
      <c r="G17" s="500"/>
      <c r="H17" s="500"/>
      <c r="I17" s="500"/>
      <c r="J17" s="500"/>
      <c r="K17" s="500"/>
      <c r="L17" s="500"/>
    </row>
    <row r="18" spans="1:12" ht="15.75" x14ac:dyDescent="0.25">
      <c r="A18" s="503" t="s">
        <v>520</v>
      </c>
      <c r="B18" s="500"/>
      <c r="C18" s="500"/>
      <c r="D18" s="500"/>
      <c r="E18" s="500"/>
      <c r="F18" s="500"/>
      <c r="G18" s="500"/>
      <c r="H18" s="500"/>
      <c r="I18" s="500"/>
      <c r="J18" s="500"/>
      <c r="K18" s="500"/>
      <c r="L18" s="500"/>
    </row>
    <row r="19" spans="1:12" ht="15.75" x14ac:dyDescent="0.25">
      <c r="A19" s="503" t="s">
        <v>521</v>
      </c>
      <c r="B19" s="500"/>
      <c r="C19" s="500"/>
      <c r="D19" s="500"/>
      <c r="E19" s="500"/>
      <c r="F19" s="500"/>
      <c r="G19" s="500"/>
      <c r="H19" s="500"/>
      <c r="I19" s="500"/>
      <c r="J19" s="500"/>
      <c r="K19" s="500"/>
      <c r="L19" s="500"/>
    </row>
    <row r="20" spans="1:12" ht="15.75" x14ac:dyDescent="0.25">
      <c r="A20" s="504" t="s">
        <v>522</v>
      </c>
      <c r="B20" s="500"/>
      <c r="C20" s="500"/>
      <c r="D20" s="500"/>
      <c r="E20" s="500"/>
      <c r="F20" s="500"/>
      <c r="G20" s="500"/>
      <c r="H20" s="500"/>
      <c r="I20" s="500"/>
      <c r="J20" s="500"/>
      <c r="K20" s="500"/>
      <c r="L20" s="500"/>
    </row>
    <row r="21" spans="1:12" ht="8.1" customHeight="1" x14ac:dyDescent="0.25">
      <c r="A21" s="505"/>
      <c r="B21" s="500"/>
      <c r="C21" s="500"/>
      <c r="D21" s="500"/>
      <c r="E21" s="500"/>
      <c r="F21" s="500"/>
      <c r="G21" s="500"/>
      <c r="H21" s="500"/>
      <c r="I21" s="500"/>
      <c r="J21" s="500"/>
      <c r="K21" s="500"/>
      <c r="L21" s="500"/>
    </row>
    <row r="22" spans="1:12" ht="15.75" x14ac:dyDescent="0.25">
      <c r="A22" s="502" t="s">
        <v>60</v>
      </c>
      <c r="B22" s="500"/>
      <c r="C22" s="500"/>
      <c r="D22" s="500"/>
      <c r="E22" s="500"/>
      <c r="F22" s="500"/>
      <c r="G22" s="500"/>
      <c r="H22" s="500"/>
      <c r="I22" s="500"/>
      <c r="J22" s="500"/>
      <c r="K22" s="500"/>
      <c r="L22" s="500"/>
    </row>
    <row r="23" spans="1:12" ht="15.75" x14ac:dyDescent="0.25">
      <c r="A23" s="503" t="s">
        <v>506</v>
      </c>
      <c r="B23" s="500"/>
      <c r="C23" s="500"/>
      <c r="D23" s="500"/>
      <c r="E23" s="500"/>
      <c r="F23" s="500"/>
      <c r="G23" s="500"/>
      <c r="H23" s="500"/>
      <c r="I23" s="500"/>
      <c r="J23" s="500"/>
      <c r="K23" s="500"/>
      <c r="L23" s="500"/>
    </row>
    <row r="24" spans="1:12" ht="15.75" x14ac:dyDescent="0.25">
      <c r="A24" s="503" t="s">
        <v>523</v>
      </c>
      <c r="B24" s="500"/>
      <c r="C24" s="500"/>
      <c r="D24" s="500"/>
      <c r="E24" s="500"/>
      <c r="F24" s="500"/>
      <c r="G24" s="500"/>
      <c r="H24" s="500"/>
      <c r="I24" s="500"/>
      <c r="J24" s="500"/>
      <c r="K24" s="500"/>
      <c r="L24" s="500"/>
    </row>
    <row r="25" spans="1:12" ht="15.75" x14ac:dyDescent="0.25">
      <c r="A25" s="503" t="s">
        <v>524</v>
      </c>
      <c r="B25" s="500"/>
      <c r="C25" s="500"/>
      <c r="D25" s="500"/>
      <c r="E25" s="500"/>
      <c r="F25" s="500"/>
      <c r="G25" s="500"/>
      <c r="H25" s="500"/>
      <c r="I25" s="500"/>
      <c r="J25" s="500"/>
      <c r="K25" s="500"/>
      <c r="L25" s="500"/>
    </row>
    <row r="26" spans="1:12" ht="15.75" x14ac:dyDescent="0.25">
      <c r="A26" s="503" t="s">
        <v>525</v>
      </c>
      <c r="B26" s="500"/>
      <c r="C26" s="500"/>
      <c r="D26" s="500"/>
      <c r="E26" s="500"/>
      <c r="F26" s="500"/>
      <c r="G26" s="500"/>
      <c r="H26" s="500"/>
      <c r="I26" s="500"/>
      <c r="J26" s="500"/>
      <c r="K26" s="500"/>
      <c r="L26" s="500"/>
    </row>
    <row r="27" spans="1:12" ht="15.75" x14ac:dyDescent="0.25">
      <c r="A27" s="503" t="s">
        <v>526</v>
      </c>
      <c r="B27" s="500"/>
      <c r="C27" s="500"/>
      <c r="D27" s="500"/>
      <c r="E27" s="500"/>
      <c r="F27" s="500"/>
      <c r="G27" s="500"/>
      <c r="H27" s="500"/>
      <c r="I27" s="500"/>
      <c r="J27" s="500"/>
      <c r="K27" s="500"/>
      <c r="L27" s="500"/>
    </row>
    <row r="28" spans="1:12" ht="15.75" x14ac:dyDescent="0.25">
      <c r="A28" s="503" t="s">
        <v>527</v>
      </c>
      <c r="B28" s="500"/>
      <c r="C28" s="500"/>
      <c r="D28" s="500"/>
      <c r="E28" s="500"/>
      <c r="F28" s="500"/>
      <c r="G28" s="500"/>
      <c r="H28" s="500"/>
      <c r="I28" s="500"/>
      <c r="J28" s="500"/>
      <c r="K28" s="500"/>
      <c r="L28" s="500"/>
    </row>
    <row r="29" spans="1:12" ht="15.75" x14ac:dyDescent="0.25">
      <c r="A29" s="503" t="s">
        <v>528</v>
      </c>
      <c r="B29" s="500"/>
      <c r="C29" s="500"/>
      <c r="D29" s="500"/>
      <c r="E29" s="500"/>
      <c r="F29" s="500"/>
      <c r="G29" s="500"/>
      <c r="H29" s="500"/>
      <c r="I29" s="500"/>
      <c r="J29" s="500"/>
      <c r="K29" s="500"/>
      <c r="L29" s="500"/>
    </row>
    <row r="30" spans="1:12" ht="15.75" x14ac:dyDescent="0.25">
      <c r="A30" s="503" t="s">
        <v>529</v>
      </c>
      <c r="B30" s="500"/>
      <c r="C30" s="500"/>
      <c r="D30" s="500"/>
      <c r="E30" s="500"/>
      <c r="F30" s="500"/>
      <c r="G30" s="500"/>
      <c r="H30" s="500"/>
      <c r="I30" s="500"/>
      <c r="J30" s="500"/>
      <c r="K30" s="500"/>
      <c r="L30" s="500"/>
    </row>
    <row r="31" spans="1:12" ht="15.75" x14ac:dyDescent="0.25">
      <c r="A31" s="503" t="s">
        <v>518</v>
      </c>
      <c r="B31" s="500"/>
      <c r="C31" s="500"/>
      <c r="D31" s="500"/>
      <c r="E31" s="500"/>
      <c r="F31" s="500"/>
      <c r="G31" s="500"/>
      <c r="H31" s="500"/>
      <c r="I31" s="500"/>
      <c r="J31" s="500"/>
      <c r="K31" s="500"/>
      <c r="L31" s="500"/>
    </row>
    <row r="32" spans="1:12" ht="15.75" x14ac:dyDescent="0.25">
      <c r="A32" s="503" t="s">
        <v>530</v>
      </c>
      <c r="B32" s="500"/>
      <c r="C32" s="500"/>
      <c r="D32" s="500"/>
      <c r="E32" s="500"/>
      <c r="F32" s="500"/>
      <c r="G32" s="500"/>
      <c r="H32" s="500"/>
      <c r="I32" s="500"/>
      <c r="J32" s="500"/>
      <c r="K32" s="500"/>
      <c r="L32" s="500"/>
    </row>
    <row r="33" spans="1:12" ht="15.75" x14ac:dyDescent="0.25">
      <c r="A33" s="503" t="s">
        <v>531</v>
      </c>
      <c r="B33" s="500"/>
      <c r="C33" s="500"/>
      <c r="D33" s="500"/>
      <c r="E33" s="500"/>
      <c r="F33" s="500"/>
      <c r="G33" s="500"/>
      <c r="H33" s="500"/>
      <c r="I33" s="500"/>
      <c r="J33" s="500"/>
      <c r="K33" s="500"/>
      <c r="L33" s="500"/>
    </row>
    <row r="34" spans="1:12" ht="15.75" x14ac:dyDescent="0.25">
      <c r="A34" s="503" t="s">
        <v>521</v>
      </c>
      <c r="B34" s="500"/>
      <c r="C34" s="500"/>
      <c r="D34" s="500"/>
      <c r="E34" s="500"/>
      <c r="F34" s="500"/>
      <c r="G34" s="500"/>
      <c r="H34" s="500"/>
      <c r="I34" s="500"/>
      <c r="J34" s="500"/>
      <c r="K34" s="500"/>
      <c r="L34" s="500"/>
    </row>
    <row r="35" spans="1:12" ht="15.75" x14ac:dyDescent="0.25">
      <c r="A35" s="617" t="s">
        <v>553</v>
      </c>
      <c r="B35" s="617"/>
      <c r="C35" s="617"/>
      <c r="D35" s="617"/>
      <c r="E35" s="617"/>
      <c r="F35" s="617"/>
      <c r="G35" s="617"/>
      <c r="H35" s="617"/>
      <c r="I35" s="617"/>
      <c r="J35" s="617"/>
      <c r="K35" s="617"/>
      <c r="L35" s="500"/>
    </row>
    <row r="36" spans="1:12" x14ac:dyDescent="0.25">
      <c r="A36" s="500"/>
      <c r="B36" s="500"/>
      <c r="C36" s="500"/>
      <c r="D36" s="500"/>
      <c r="E36" s="500"/>
      <c r="F36" s="500"/>
      <c r="G36" s="500"/>
      <c r="H36" s="500"/>
      <c r="I36" s="500"/>
      <c r="J36" s="500"/>
      <c r="K36" s="500"/>
      <c r="L36" s="500"/>
    </row>
    <row r="37" spans="1:12" ht="15.75" x14ac:dyDescent="0.25">
      <c r="B37" s="506" t="s">
        <v>79</v>
      </c>
      <c r="C37" s="500"/>
      <c r="D37" s="500"/>
      <c r="E37" s="500"/>
      <c r="F37" s="500"/>
      <c r="G37" s="500"/>
      <c r="H37" s="500"/>
      <c r="I37" s="500"/>
      <c r="J37" s="500"/>
      <c r="K37" s="500"/>
      <c r="L37" s="500"/>
    </row>
    <row r="38" spans="1:12" ht="17.100000000000001" customHeight="1" x14ac:dyDescent="0.25">
      <c r="A38" s="503" t="s">
        <v>506</v>
      </c>
      <c r="B38" s="500"/>
      <c r="C38" s="500"/>
      <c r="D38" s="500"/>
      <c r="E38" s="500"/>
      <c r="F38" s="500"/>
      <c r="G38" s="500"/>
      <c r="H38" s="500"/>
      <c r="I38" s="500"/>
      <c r="J38" s="500"/>
      <c r="K38" s="500"/>
      <c r="L38" s="500"/>
    </row>
    <row r="39" spans="1:12" ht="15.75" x14ac:dyDescent="0.25">
      <c r="A39" s="503" t="s">
        <v>532</v>
      </c>
      <c r="B39" s="500"/>
      <c r="C39" s="500"/>
      <c r="D39" s="500"/>
      <c r="E39" s="500"/>
      <c r="F39" s="500"/>
      <c r="G39" s="500"/>
      <c r="H39" s="500"/>
      <c r="I39" s="500"/>
      <c r="J39" s="500"/>
      <c r="K39" s="500"/>
      <c r="L39" s="500"/>
    </row>
    <row r="40" spans="1:12" ht="15.75" x14ac:dyDescent="0.25">
      <c r="A40" s="503" t="s">
        <v>533</v>
      </c>
      <c r="B40" s="500"/>
      <c r="C40" s="500"/>
      <c r="D40" s="500"/>
      <c r="E40" s="500"/>
      <c r="F40" s="500"/>
      <c r="G40" s="500"/>
      <c r="H40" s="500"/>
      <c r="I40" s="500"/>
      <c r="J40" s="500"/>
      <c r="K40" s="500"/>
      <c r="L40" s="500"/>
    </row>
    <row r="41" spans="1:12" ht="15.75" x14ac:dyDescent="0.25">
      <c r="A41" s="503" t="s">
        <v>534</v>
      </c>
      <c r="B41" s="500"/>
      <c r="C41" s="500"/>
      <c r="D41" s="500"/>
      <c r="E41" s="500"/>
      <c r="F41" s="500"/>
      <c r="G41" s="500"/>
      <c r="H41" s="500"/>
      <c r="I41" s="500"/>
      <c r="J41" s="500"/>
      <c r="K41" s="500"/>
      <c r="L41" s="500"/>
    </row>
    <row r="42" spans="1:12" ht="15.75" x14ac:dyDescent="0.25">
      <c r="A42" s="503" t="s">
        <v>535</v>
      </c>
      <c r="B42" s="500"/>
      <c r="C42" s="500"/>
      <c r="D42" s="500"/>
      <c r="E42" s="500"/>
      <c r="F42" s="500"/>
      <c r="G42" s="500"/>
      <c r="H42" s="500"/>
      <c r="I42" s="500"/>
      <c r="J42" s="500"/>
      <c r="K42" s="500"/>
      <c r="L42" s="500"/>
    </row>
    <row r="43" spans="1:12" ht="15.75" x14ac:dyDescent="0.25">
      <c r="A43" s="503" t="s">
        <v>511</v>
      </c>
      <c r="B43" s="500"/>
      <c r="C43" s="500"/>
      <c r="D43" s="500"/>
      <c r="E43" s="500"/>
      <c r="F43" s="500"/>
      <c r="G43" s="500"/>
      <c r="H43" s="500"/>
      <c r="I43" s="500"/>
      <c r="J43" s="500"/>
      <c r="K43" s="500"/>
      <c r="L43" s="500"/>
    </row>
    <row r="44" spans="1:12" ht="15.75" x14ac:dyDescent="0.25">
      <c r="A44" s="503" t="s">
        <v>536</v>
      </c>
      <c r="B44" s="500"/>
      <c r="C44" s="500"/>
      <c r="D44" s="500"/>
      <c r="E44" s="500"/>
      <c r="F44" s="500"/>
      <c r="G44" s="500"/>
      <c r="H44" s="500"/>
      <c r="I44" s="500"/>
      <c r="J44" s="500"/>
      <c r="K44" s="500"/>
      <c r="L44" s="500"/>
    </row>
    <row r="45" spans="1:12" ht="15.75" x14ac:dyDescent="0.25">
      <c r="A45" s="503" t="s">
        <v>514</v>
      </c>
      <c r="B45" s="500"/>
      <c r="C45" s="500"/>
      <c r="D45" s="500"/>
      <c r="E45" s="500"/>
      <c r="F45" s="500"/>
      <c r="G45" s="500"/>
      <c r="H45" s="500"/>
      <c r="I45" s="500"/>
      <c r="J45" s="500"/>
      <c r="K45" s="500"/>
      <c r="L45" s="500"/>
    </row>
    <row r="46" spans="1:12" ht="15.75" x14ac:dyDescent="0.25">
      <c r="A46" s="503" t="s">
        <v>515</v>
      </c>
      <c r="B46" s="500"/>
      <c r="C46" s="500"/>
      <c r="D46" s="500"/>
      <c r="E46" s="500"/>
      <c r="F46" s="500"/>
      <c r="G46" s="500"/>
      <c r="H46" s="500"/>
      <c r="I46" s="500"/>
      <c r="J46" s="500"/>
      <c r="K46" s="500"/>
      <c r="L46" s="500"/>
    </row>
    <row r="47" spans="1:12" ht="15.75" x14ac:dyDescent="0.25">
      <c r="A47" s="503" t="s">
        <v>537</v>
      </c>
      <c r="B47" s="500"/>
      <c r="C47" s="500"/>
      <c r="D47" s="500"/>
      <c r="E47" s="500"/>
      <c r="F47" s="500"/>
      <c r="G47" s="500"/>
      <c r="H47" s="500"/>
      <c r="I47" s="500"/>
      <c r="J47" s="500"/>
      <c r="K47" s="500"/>
      <c r="L47" s="500"/>
    </row>
    <row r="48" spans="1:12" ht="15.75" x14ac:dyDescent="0.25">
      <c r="A48" s="503" t="s">
        <v>538</v>
      </c>
      <c r="B48" s="500"/>
      <c r="C48" s="500"/>
      <c r="D48" s="500"/>
      <c r="E48" s="500"/>
      <c r="F48" s="500"/>
      <c r="G48" s="500"/>
      <c r="H48" s="500"/>
      <c r="I48" s="500"/>
      <c r="J48" s="500"/>
      <c r="K48" s="500"/>
      <c r="L48" s="500"/>
    </row>
    <row r="49" spans="1:12" ht="15.75" x14ac:dyDescent="0.25">
      <c r="A49" s="503" t="s">
        <v>539</v>
      </c>
      <c r="B49" s="500"/>
      <c r="C49" s="500"/>
      <c r="D49" s="500"/>
      <c r="E49" s="500"/>
      <c r="F49" s="500"/>
      <c r="G49" s="500"/>
      <c r="H49" s="500"/>
      <c r="I49" s="500"/>
      <c r="J49" s="500"/>
      <c r="K49" s="500"/>
      <c r="L49" s="500"/>
    </row>
    <row r="50" spans="1:12" ht="15.75" x14ac:dyDescent="0.25">
      <c r="A50" s="503" t="s">
        <v>540</v>
      </c>
      <c r="B50" s="500"/>
      <c r="C50" s="500"/>
      <c r="D50" s="500"/>
      <c r="E50" s="500"/>
      <c r="F50" s="500"/>
      <c r="G50" s="500"/>
      <c r="H50" s="500"/>
      <c r="I50" s="500"/>
      <c r="J50" s="500"/>
      <c r="K50" s="500"/>
      <c r="L50" s="500"/>
    </row>
    <row r="51" spans="1:12" ht="15.75" x14ac:dyDescent="0.25">
      <c r="A51" s="507" t="s">
        <v>541</v>
      </c>
      <c r="B51" s="500"/>
      <c r="C51" s="500"/>
      <c r="D51" s="500"/>
      <c r="E51" s="500"/>
      <c r="F51" s="500"/>
      <c r="G51" s="500"/>
      <c r="H51" s="500"/>
      <c r="I51" s="500"/>
      <c r="J51" s="500"/>
      <c r="K51" s="500"/>
      <c r="L51" s="500"/>
    </row>
    <row r="52" spans="1:12" ht="15.75" x14ac:dyDescent="0.25">
      <c r="A52" s="504" t="s">
        <v>522</v>
      </c>
      <c r="B52" s="500"/>
      <c r="C52" s="500"/>
      <c r="D52" s="500"/>
      <c r="E52" s="500"/>
      <c r="F52" s="500"/>
      <c r="G52" s="500"/>
      <c r="H52" s="500"/>
      <c r="I52" s="500"/>
      <c r="J52" s="500"/>
      <c r="K52" s="500"/>
      <c r="L52" s="500"/>
    </row>
    <row r="53" spans="1:12" x14ac:dyDescent="0.25">
      <c r="A53" s="500"/>
      <c r="B53" s="500"/>
      <c r="C53" s="500"/>
      <c r="D53" s="500"/>
      <c r="E53" s="500"/>
      <c r="F53" s="500"/>
      <c r="G53" s="500"/>
      <c r="H53" s="500"/>
      <c r="I53" s="500"/>
      <c r="J53" s="500"/>
      <c r="K53" s="500"/>
      <c r="L53" s="500"/>
    </row>
    <row r="54" spans="1:12" ht="15.75" x14ac:dyDescent="0.25">
      <c r="B54" s="506" t="s">
        <v>504</v>
      </c>
      <c r="C54" s="500"/>
      <c r="D54" s="500"/>
      <c r="E54" s="500"/>
      <c r="F54" s="500"/>
      <c r="G54" s="500"/>
      <c r="H54" s="500"/>
      <c r="I54" s="500"/>
      <c r="J54" s="500"/>
      <c r="K54" s="500"/>
      <c r="L54" s="500"/>
    </row>
    <row r="55" spans="1:12" ht="15.75" x14ac:dyDescent="0.25">
      <c r="A55" s="503" t="s">
        <v>506</v>
      </c>
      <c r="B55" s="500"/>
      <c r="C55" s="500"/>
      <c r="D55" s="500"/>
      <c r="E55" s="500"/>
      <c r="F55" s="500"/>
      <c r="G55" s="500"/>
      <c r="H55" s="500"/>
      <c r="I55" s="500"/>
      <c r="J55" s="500"/>
      <c r="K55" s="500"/>
      <c r="L55" s="500"/>
    </row>
    <row r="56" spans="1:12" ht="15.75" x14ac:dyDescent="0.25">
      <c r="A56" s="503" t="s">
        <v>524</v>
      </c>
      <c r="B56" s="500"/>
      <c r="C56" s="500"/>
      <c r="D56" s="500"/>
      <c r="E56" s="500"/>
      <c r="F56" s="500"/>
      <c r="G56" s="500"/>
      <c r="H56" s="500"/>
      <c r="I56" s="500"/>
      <c r="J56" s="500"/>
      <c r="K56" s="500"/>
      <c r="L56" s="500"/>
    </row>
    <row r="57" spans="1:12" ht="15.75" x14ac:dyDescent="0.25">
      <c r="A57" s="503" t="s">
        <v>526</v>
      </c>
      <c r="B57" s="500"/>
      <c r="C57" s="500"/>
      <c r="D57" s="500"/>
      <c r="E57" s="500"/>
      <c r="F57" s="500"/>
      <c r="G57" s="500"/>
      <c r="H57" s="500"/>
      <c r="I57" s="500"/>
      <c r="J57" s="500"/>
      <c r="K57" s="500"/>
      <c r="L57" s="500"/>
    </row>
    <row r="58" spans="1:12" ht="15.75" x14ac:dyDescent="0.25">
      <c r="A58" s="503" t="s">
        <v>527</v>
      </c>
      <c r="B58" s="500"/>
      <c r="C58" s="500"/>
      <c r="D58" s="500"/>
      <c r="E58" s="500"/>
      <c r="F58" s="500"/>
      <c r="G58" s="500"/>
      <c r="H58" s="500"/>
      <c r="I58" s="500"/>
      <c r="J58" s="500"/>
      <c r="K58" s="500"/>
      <c r="L58" s="500"/>
    </row>
    <row r="59" spans="1:12" ht="15.75" x14ac:dyDescent="0.25">
      <c r="A59" s="503" t="s">
        <v>542</v>
      </c>
      <c r="B59" s="500"/>
      <c r="C59" s="500"/>
      <c r="D59" s="500"/>
      <c r="E59" s="500"/>
      <c r="F59" s="500"/>
      <c r="G59" s="500"/>
      <c r="H59" s="500"/>
      <c r="I59" s="500"/>
      <c r="J59" s="500"/>
      <c r="K59" s="500"/>
      <c r="L59" s="500"/>
    </row>
    <row r="60" spans="1:12" ht="15.75" x14ac:dyDescent="0.25">
      <c r="A60" s="503" t="s">
        <v>543</v>
      </c>
      <c r="B60" s="500"/>
      <c r="C60" s="500"/>
      <c r="D60" s="500"/>
      <c r="E60" s="500"/>
      <c r="F60" s="500"/>
      <c r="G60" s="500"/>
      <c r="H60" s="500"/>
      <c r="I60" s="500"/>
      <c r="J60" s="500"/>
      <c r="K60" s="500"/>
      <c r="L60" s="500"/>
    </row>
    <row r="61" spans="1:12" ht="15.75" x14ac:dyDescent="0.25">
      <c r="A61" s="503" t="s">
        <v>544</v>
      </c>
      <c r="B61" s="500"/>
      <c r="C61" s="500"/>
      <c r="D61" s="500"/>
      <c r="E61" s="500"/>
      <c r="F61" s="500"/>
      <c r="G61" s="500"/>
      <c r="H61" s="500"/>
      <c r="I61" s="500"/>
      <c r="J61" s="500"/>
      <c r="K61" s="500"/>
      <c r="L61" s="500"/>
    </row>
    <row r="62" spans="1:12" ht="15.75" x14ac:dyDescent="0.25">
      <c r="A62" s="503" t="s">
        <v>545</v>
      </c>
      <c r="B62" s="500"/>
      <c r="C62" s="500"/>
      <c r="D62" s="500"/>
      <c r="E62" s="500"/>
      <c r="F62" s="500"/>
      <c r="G62" s="500"/>
      <c r="H62" s="500"/>
      <c r="I62" s="500"/>
      <c r="J62" s="500"/>
      <c r="K62" s="500"/>
      <c r="L62" s="500"/>
    </row>
    <row r="63" spans="1:12" ht="15.75" x14ac:dyDescent="0.25">
      <c r="A63" s="503" t="s">
        <v>541</v>
      </c>
      <c r="B63" s="500"/>
      <c r="C63" s="500"/>
      <c r="D63" s="500"/>
      <c r="E63" s="500"/>
      <c r="F63" s="500"/>
      <c r="G63" s="500"/>
      <c r="H63" s="500"/>
      <c r="I63" s="500"/>
      <c r="J63" s="500"/>
      <c r="K63" s="500"/>
      <c r="L63" s="500"/>
    </row>
    <row r="64" spans="1:12" x14ac:dyDescent="0.25">
      <c r="A64" s="505"/>
      <c r="B64" s="500"/>
      <c r="C64" s="500"/>
      <c r="D64" s="500"/>
      <c r="E64" s="500"/>
      <c r="F64" s="500"/>
      <c r="G64" s="500"/>
      <c r="H64" s="500"/>
      <c r="I64" s="500"/>
      <c r="J64" s="500"/>
      <c r="K64" s="500"/>
      <c r="L64" s="500"/>
    </row>
    <row r="65" spans="1:12" x14ac:dyDescent="0.25">
      <c r="A65" s="505"/>
      <c r="B65" s="500"/>
      <c r="C65" s="500"/>
      <c r="D65" s="500"/>
      <c r="E65" s="500"/>
      <c r="F65" s="500"/>
      <c r="G65" s="500"/>
      <c r="H65" s="500"/>
      <c r="I65" s="500"/>
      <c r="J65" s="500"/>
      <c r="K65" s="500"/>
      <c r="L65" s="500"/>
    </row>
    <row r="66" spans="1:12" ht="15.75" x14ac:dyDescent="0.25">
      <c r="B66" s="506" t="s">
        <v>505</v>
      </c>
      <c r="C66" s="500"/>
      <c r="D66" s="500"/>
      <c r="E66" s="500"/>
      <c r="F66" s="500"/>
      <c r="G66" s="500"/>
      <c r="H66" s="500"/>
      <c r="I66" s="500"/>
      <c r="J66" s="500"/>
      <c r="K66" s="500"/>
      <c r="L66" s="500"/>
    </row>
    <row r="67" spans="1:12" ht="15.75" x14ac:dyDescent="0.25">
      <c r="A67" s="503" t="s">
        <v>546</v>
      </c>
      <c r="B67" s="500"/>
      <c r="C67" s="500"/>
      <c r="D67" s="500"/>
      <c r="E67" s="500"/>
      <c r="F67" s="500"/>
      <c r="G67" s="500"/>
      <c r="H67" s="500"/>
      <c r="I67" s="500"/>
      <c r="J67" s="500"/>
      <c r="K67" s="500"/>
      <c r="L67" s="500"/>
    </row>
    <row r="68" spans="1:12" ht="15.75" x14ac:dyDescent="0.25">
      <c r="A68" s="503" t="s">
        <v>532</v>
      </c>
      <c r="B68" s="500"/>
      <c r="C68" s="500"/>
      <c r="D68" s="500"/>
      <c r="E68" s="500"/>
      <c r="F68" s="500"/>
      <c r="G68" s="500"/>
      <c r="H68" s="500"/>
      <c r="I68" s="500"/>
      <c r="J68" s="500"/>
      <c r="K68" s="500"/>
      <c r="L68" s="500"/>
    </row>
    <row r="69" spans="1:12" ht="15.75" x14ac:dyDescent="0.25">
      <c r="A69" s="503" t="s">
        <v>533</v>
      </c>
      <c r="B69" s="500"/>
      <c r="C69" s="500"/>
      <c r="D69" s="500"/>
      <c r="E69" s="500"/>
      <c r="F69" s="500"/>
      <c r="G69" s="500"/>
      <c r="H69" s="500"/>
      <c r="I69" s="500"/>
      <c r="J69" s="500"/>
      <c r="K69" s="500"/>
      <c r="L69" s="500"/>
    </row>
    <row r="70" spans="1:12" ht="15.75" x14ac:dyDescent="0.25">
      <c r="A70" s="503" t="s">
        <v>547</v>
      </c>
      <c r="B70" s="500"/>
      <c r="C70" s="500"/>
      <c r="D70" s="500"/>
      <c r="E70" s="500"/>
      <c r="F70" s="500"/>
      <c r="G70" s="500"/>
      <c r="H70" s="500"/>
      <c r="I70" s="500"/>
      <c r="J70" s="500"/>
      <c r="K70" s="500"/>
      <c r="L70" s="500"/>
    </row>
    <row r="71" spans="1:12" ht="15.75" x14ac:dyDescent="0.25">
      <c r="A71" s="503" t="s">
        <v>535</v>
      </c>
      <c r="B71" s="500"/>
      <c r="C71" s="500"/>
      <c r="D71" s="500"/>
      <c r="E71" s="500"/>
      <c r="F71" s="500"/>
      <c r="G71" s="500"/>
      <c r="H71" s="500"/>
      <c r="I71" s="500"/>
      <c r="J71" s="500"/>
      <c r="K71" s="500"/>
      <c r="L71" s="500"/>
    </row>
    <row r="72" spans="1:12" ht="15.75" x14ac:dyDescent="0.25">
      <c r="A72" s="503" t="s">
        <v>548</v>
      </c>
      <c r="B72" s="500"/>
      <c r="C72" s="500"/>
      <c r="D72" s="500"/>
      <c r="E72" s="500"/>
      <c r="F72" s="500"/>
      <c r="G72" s="500"/>
      <c r="H72" s="500"/>
      <c r="I72" s="500"/>
      <c r="J72" s="500"/>
      <c r="K72" s="500"/>
      <c r="L72" s="500"/>
    </row>
    <row r="73" spans="1:12" ht="15.75" x14ac:dyDescent="0.25">
      <c r="A73" s="503" t="s">
        <v>514</v>
      </c>
      <c r="B73" s="500"/>
      <c r="C73" s="500"/>
      <c r="D73" s="500"/>
      <c r="E73" s="500"/>
      <c r="F73" s="500"/>
      <c r="G73" s="500"/>
      <c r="H73" s="500"/>
      <c r="I73" s="500"/>
      <c r="J73" s="500"/>
      <c r="K73" s="500"/>
      <c r="L73" s="500"/>
    </row>
    <row r="74" spans="1:12" ht="15.75" x14ac:dyDescent="0.25">
      <c r="A74" s="503" t="s">
        <v>515</v>
      </c>
      <c r="B74" s="500"/>
      <c r="C74" s="500"/>
      <c r="D74" s="500"/>
      <c r="E74" s="500"/>
      <c r="F74" s="500"/>
      <c r="G74" s="500"/>
      <c r="H74" s="500"/>
      <c r="I74" s="500"/>
      <c r="J74" s="500"/>
      <c r="K74" s="500"/>
      <c r="L74" s="500"/>
    </row>
    <row r="75" spans="1:12" ht="15.75" x14ac:dyDescent="0.25">
      <c r="A75" s="503" t="s">
        <v>549</v>
      </c>
      <c r="B75" s="500"/>
      <c r="C75" s="500"/>
      <c r="D75" s="500"/>
      <c r="E75" s="500"/>
      <c r="F75" s="500"/>
      <c r="G75" s="500"/>
      <c r="H75" s="500"/>
      <c r="I75" s="500"/>
      <c r="J75" s="500"/>
      <c r="K75" s="500"/>
      <c r="L75" s="500"/>
    </row>
    <row r="76" spans="1:12" ht="15.75" x14ac:dyDescent="0.25">
      <c r="A76" s="503" t="s">
        <v>538</v>
      </c>
      <c r="B76" s="500"/>
      <c r="C76" s="500"/>
      <c r="D76" s="500"/>
      <c r="E76" s="500"/>
      <c r="F76" s="500"/>
      <c r="G76" s="500"/>
      <c r="H76" s="500"/>
      <c r="I76" s="500"/>
      <c r="J76" s="500"/>
      <c r="K76" s="500"/>
      <c r="L76" s="500"/>
    </row>
    <row r="77" spans="1:12" ht="15.75" x14ac:dyDescent="0.25">
      <c r="A77" s="503" t="s">
        <v>539</v>
      </c>
      <c r="B77" s="500"/>
      <c r="C77" s="500"/>
      <c r="D77" s="500"/>
      <c r="E77" s="500"/>
      <c r="F77" s="500"/>
      <c r="G77" s="500"/>
      <c r="H77" s="500"/>
      <c r="I77" s="500"/>
      <c r="J77" s="500"/>
      <c r="K77" s="500"/>
      <c r="L77" s="500"/>
    </row>
    <row r="78" spans="1:12" ht="15.75" x14ac:dyDescent="0.25">
      <c r="A78" s="503" t="s">
        <v>550</v>
      </c>
      <c r="B78" s="500"/>
      <c r="C78" s="500"/>
      <c r="D78" s="500"/>
      <c r="E78" s="500"/>
      <c r="F78" s="500"/>
      <c r="G78" s="500"/>
      <c r="H78" s="500"/>
      <c r="I78" s="500"/>
      <c r="J78" s="500"/>
      <c r="K78" s="500"/>
      <c r="L78" s="500"/>
    </row>
    <row r="79" spans="1:12" ht="15.75" x14ac:dyDescent="0.25">
      <c r="A79" s="507" t="s">
        <v>541</v>
      </c>
      <c r="B79" s="500"/>
      <c r="C79" s="500"/>
      <c r="D79" s="500"/>
      <c r="E79" s="500"/>
      <c r="F79" s="500"/>
      <c r="G79" s="500"/>
      <c r="H79" s="500"/>
      <c r="I79" s="500"/>
      <c r="J79" s="500"/>
      <c r="K79" s="500"/>
      <c r="L79" s="500"/>
    </row>
    <row r="80" spans="1:12" ht="15.75" x14ac:dyDescent="0.25">
      <c r="A80" s="504" t="s">
        <v>522</v>
      </c>
      <c r="B80" s="500"/>
      <c r="C80" s="500"/>
      <c r="D80" s="500"/>
      <c r="E80" s="500"/>
      <c r="F80" s="500"/>
      <c r="G80" s="500"/>
      <c r="H80" s="500"/>
      <c r="I80" s="500"/>
      <c r="J80" s="500"/>
      <c r="K80" s="500"/>
      <c r="L80" s="500"/>
    </row>
    <row r="81" spans="1:12" x14ac:dyDescent="0.25">
      <c r="A81" s="500"/>
      <c r="B81" s="500"/>
      <c r="C81" s="500"/>
      <c r="D81" s="500"/>
      <c r="E81" s="500"/>
      <c r="F81" s="500"/>
      <c r="G81" s="500"/>
      <c r="H81" s="500"/>
      <c r="I81" s="500"/>
      <c r="J81" s="500"/>
      <c r="K81" s="500"/>
      <c r="L81" s="500"/>
    </row>
    <row r="82" spans="1:12" ht="15.75" x14ac:dyDescent="0.25">
      <c r="B82" s="506" t="s">
        <v>504</v>
      </c>
      <c r="C82" s="500"/>
      <c r="D82" s="500"/>
      <c r="E82" s="500"/>
      <c r="F82" s="500"/>
      <c r="G82" s="500"/>
      <c r="H82" s="500"/>
      <c r="I82" s="500"/>
      <c r="J82" s="500"/>
      <c r="K82" s="500"/>
      <c r="L82" s="500"/>
    </row>
    <row r="83" spans="1:12" ht="15.75" x14ac:dyDescent="0.25">
      <c r="A83" s="503" t="s">
        <v>546</v>
      </c>
      <c r="B83" s="500"/>
      <c r="C83" s="500"/>
      <c r="D83" s="500"/>
      <c r="E83" s="500"/>
      <c r="F83" s="500"/>
      <c r="G83" s="500"/>
      <c r="H83" s="500"/>
      <c r="I83" s="500"/>
      <c r="J83" s="500"/>
      <c r="K83" s="500"/>
      <c r="L83" s="500"/>
    </row>
    <row r="84" spans="1:12" ht="15.75" x14ac:dyDescent="0.25">
      <c r="A84" s="503" t="s">
        <v>524</v>
      </c>
      <c r="B84" s="500"/>
      <c r="C84" s="500"/>
      <c r="D84" s="500"/>
      <c r="E84" s="500"/>
      <c r="F84" s="500"/>
      <c r="G84" s="500"/>
      <c r="H84" s="500"/>
      <c r="I84" s="500"/>
      <c r="J84" s="500"/>
      <c r="K84" s="500"/>
      <c r="L84" s="500"/>
    </row>
    <row r="85" spans="1:12" ht="15.75" x14ac:dyDescent="0.25">
      <c r="A85" s="503" t="s">
        <v>526</v>
      </c>
      <c r="B85" s="500"/>
      <c r="C85" s="500"/>
      <c r="D85" s="500"/>
      <c r="E85" s="500"/>
      <c r="F85" s="500"/>
      <c r="G85" s="500"/>
      <c r="H85" s="500"/>
      <c r="I85" s="500"/>
      <c r="J85" s="500"/>
      <c r="K85" s="500"/>
      <c r="L85" s="500"/>
    </row>
    <row r="86" spans="1:12" ht="15.75" x14ac:dyDescent="0.25">
      <c r="A86" s="503" t="s">
        <v>527</v>
      </c>
      <c r="B86" s="500"/>
      <c r="C86" s="500"/>
      <c r="D86" s="500"/>
      <c r="E86" s="500"/>
      <c r="F86" s="500"/>
      <c r="G86" s="500"/>
      <c r="H86" s="500"/>
      <c r="I86" s="500"/>
      <c r="J86" s="500"/>
      <c r="K86" s="500"/>
      <c r="L86" s="500"/>
    </row>
    <row r="87" spans="1:12" ht="15.75" x14ac:dyDescent="0.25">
      <c r="A87" s="503" t="s">
        <v>542</v>
      </c>
      <c r="B87" s="500"/>
      <c r="C87" s="500"/>
      <c r="D87" s="500"/>
      <c r="E87" s="500"/>
      <c r="F87" s="500"/>
      <c r="G87" s="500"/>
      <c r="H87" s="500"/>
      <c r="I87" s="500"/>
      <c r="J87" s="500"/>
      <c r="K87" s="500"/>
      <c r="L87" s="500"/>
    </row>
    <row r="88" spans="1:12" ht="15.75" x14ac:dyDescent="0.25">
      <c r="A88" s="503" t="s">
        <v>543</v>
      </c>
      <c r="B88" s="500"/>
      <c r="C88" s="500"/>
      <c r="D88" s="500"/>
      <c r="E88" s="500"/>
      <c r="F88" s="500"/>
      <c r="G88" s="500"/>
      <c r="H88" s="500"/>
      <c r="I88" s="500"/>
      <c r="J88" s="500"/>
      <c r="K88" s="500"/>
      <c r="L88" s="500"/>
    </row>
    <row r="89" spans="1:12" ht="15.75" x14ac:dyDescent="0.25">
      <c r="A89" s="503" t="s">
        <v>544</v>
      </c>
      <c r="B89" s="500"/>
      <c r="C89" s="500"/>
      <c r="D89" s="500"/>
      <c r="E89" s="500"/>
      <c r="F89" s="500"/>
      <c r="G89" s="500"/>
      <c r="H89" s="500"/>
      <c r="I89" s="500"/>
      <c r="J89" s="500"/>
      <c r="K89" s="500"/>
      <c r="L89" s="500"/>
    </row>
    <row r="90" spans="1:12" ht="15.75" x14ac:dyDescent="0.25">
      <c r="A90" s="503" t="s">
        <v>551</v>
      </c>
      <c r="B90" s="500"/>
      <c r="C90" s="500"/>
      <c r="D90" s="500"/>
      <c r="E90" s="500"/>
      <c r="F90" s="500"/>
      <c r="G90" s="500"/>
      <c r="H90" s="500"/>
      <c r="I90" s="500"/>
      <c r="J90" s="500"/>
      <c r="K90" s="500"/>
      <c r="L90" s="500"/>
    </row>
    <row r="91" spans="1:12" ht="15.75" x14ac:dyDescent="0.25">
      <c r="A91" s="503" t="s">
        <v>541</v>
      </c>
      <c r="B91" s="500"/>
      <c r="C91" s="500"/>
      <c r="D91" s="500"/>
      <c r="E91" s="500"/>
      <c r="F91" s="500"/>
      <c r="G91" s="500"/>
      <c r="H91" s="500"/>
      <c r="I91" s="500"/>
      <c r="J91" s="500"/>
      <c r="K91" s="500"/>
      <c r="L91" s="500"/>
    </row>
    <row r="92" spans="1:12" x14ac:dyDescent="0.25">
      <c r="A92" s="500"/>
      <c r="B92" s="500"/>
      <c r="C92" s="500"/>
      <c r="D92" s="500"/>
      <c r="E92" s="500"/>
      <c r="F92" s="500"/>
      <c r="G92" s="500"/>
      <c r="H92" s="500"/>
      <c r="I92" s="500"/>
      <c r="J92" s="500"/>
      <c r="K92" s="500"/>
      <c r="L92" s="500"/>
    </row>
    <row r="93" spans="1:12" x14ac:dyDescent="0.25">
      <c r="A93" s="500"/>
      <c r="B93" s="500"/>
      <c r="C93" s="500"/>
      <c r="D93" s="500"/>
      <c r="E93" s="500"/>
      <c r="F93" s="500"/>
      <c r="G93" s="500"/>
      <c r="H93" s="500"/>
      <c r="I93" s="500"/>
      <c r="J93" s="500"/>
      <c r="K93" s="500"/>
      <c r="L93" s="500"/>
    </row>
    <row r="94" spans="1:12" ht="15.75" x14ac:dyDescent="0.25">
      <c r="A94" s="504" t="s">
        <v>552</v>
      </c>
      <c r="B94" s="500"/>
      <c r="C94" s="500"/>
      <c r="D94" s="500"/>
      <c r="E94" s="500"/>
      <c r="F94" s="500"/>
      <c r="G94" s="500"/>
      <c r="H94" s="500"/>
      <c r="I94" s="500"/>
      <c r="J94" s="500"/>
      <c r="K94" s="500"/>
      <c r="L94" s="500"/>
    </row>
    <row r="95" spans="1:12" x14ac:dyDescent="0.25">
      <c r="A95" s="508"/>
      <c r="B95" s="500"/>
      <c r="C95" s="500"/>
      <c r="D95" s="500"/>
      <c r="E95" s="500"/>
      <c r="F95" s="500"/>
      <c r="G95" s="500"/>
      <c r="H95" s="500"/>
      <c r="I95" s="500"/>
      <c r="J95" s="500"/>
      <c r="K95" s="500"/>
      <c r="L95" s="500"/>
    </row>
    <row r="96" spans="1:12" x14ac:dyDescent="0.25">
      <c r="A96" s="500"/>
      <c r="B96" s="500"/>
      <c r="C96" s="500"/>
      <c r="D96" s="500"/>
      <c r="E96" s="500"/>
      <c r="F96" s="500"/>
      <c r="G96" s="500"/>
      <c r="H96" s="500"/>
      <c r="I96" s="500"/>
      <c r="J96" s="500"/>
      <c r="K96" s="500"/>
      <c r="L96" s="500"/>
    </row>
  </sheetData>
  <sheetProtection algorithmName="SHA-512" hashValue="H9v0wWMjEc9xPyP1dTNhPck5oQX0kGi4K+XinjFLAyDaE6F0uYss82pwqkglbeZS/4N0nW/Bq/HSFLr11zsJXw==" saltValue="5K4hI5il2nqHDIZ7aRNOmw==" spinCount="100000" sheet="1" objects="1" scenarios="1"/>
  <mergeCells count="2">
    <mergeCell ref="A35:K35"/>
    <mergeCell ref="A1:L1"/>
  </mergeCells>
  <printOptions horizontalCentered="1"/>
  <pageMargins left="0.7" right="0.7" top="0.75" bottom="0.75" header="0.3" footer="0.3"/>
  <pageSetup scale="94" fitToHeight="3" orientation="landscape" r:id="rId1"/>
  <rowBreaks count="2" manualBreakCount="2">
    <brk id="35" max="12" man="1"/>
    <brk id="64" max="1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499984740745262"/>
    <pageSetUpPr fitToPage="1"/>
  </sheetPr>
  <dimension ref="A1:M64"/>
  <sheetViews>
    <sheetView showGridLines="0" showRowColHeaders="0" zoomScaleNormal="100" workbookViewId="0">
      <selection sqref="A1:M1"/>
    </sheetView>
  </sheetViews>
  <sheetFormatPr defaultRowHeight="15" x14ac:dyDescent="0.25"/>
  <sheetData>
    <row r="1" spans="1:13" ht="18" thickBot="1" x14ac:dyDescent="0.3">
      <c r="A1" s="972" t="s">
        <v>381</v>
      </c>
      <c r="B1" s="973"/>
      <c r="C1" s="973"/>
      <c r="D1" s="973"/>
      <c r="E1" s="973"/>
      <c r="F1" s="973"/>
      <c r="G1" s="973"/>
      <c r="H1" s="973"/>
      <c r="I1" s="973"/>
      <c r="J1" s="973"/>
      <c r="K1" s="973"/>
      <c r="L1" s="973"/>
      <c r="M1" s="974"/>
    </row>
    <row r="2" spans="1:13" x14ac:dyDescent="0.25">
      <c r="A2" s="40"/>
    </row>
    <row r="3" spans="1:13" x14ac:dyDescent="0.25">
      <c r="A3" s="37" t="s">
        <v>19</v>
      </c>
      <c r="I3" s="37" t="s">
        <v>382</v>
      </c>
      <c r="L3" s="37" t="s">
        <v>21</v>
      </c>
    </row>
    <row r="4" spans="1:13" x14ac:dyDescent="0.25">
      <c r="A4" s="38"/>
    </row>
    <row r="5" spans="1:13" x14ac:dyDescent="0.25">
      <c r="A5" s="38" t="s">
        <v>365</v>
      </c>
    </row>
    <row r="6" spans="1:13" x14ac:dyDescent="0.25">
      <c r="A6" s="36"/>
    </row>
    <row r="7" spans="1:13" x14ac:dyDescent="0.25">
      <c r="A7" s="36" t="s">
        <v>383</v>
      </c>
    </row>
    <row r="8" spans="1:13" x14ac:dyDescent="0.25">
      <c r="A8" s="36" t="s">
        <v>384</v>
      </c>
    </row>
    <row r="9" spans="1:13" x14ac:dyDescent="0.25">
      <c r="A9" s="36" t="s">
        <v>385</v>
      </c>
    </row>
    <row r="10" spans="1:13" x14ac:dyDescent="0.25">
      <c r="A10" s="36"/>
    </row>
    <row r="11" spans="1:13" x14ac:dyDescent="0.25">
      <c r="A11" s="36" t="s">
        <v>386</v>
      </c>
      <c r="I11" s="70">
        <v>4.33</v>
      </c>
      <c r="J11" t="s">
        <v>418</v>
      </c>
      <c r="L11" s="36" t="s">
        <v>254</v>
      </c>
    </row>
    <row r="12" spans="1:13" x14ac:dyDescent="0.25">
      <c r="A12" s="36"/>
    </row>
    <row r="13" spans="1:13" x14ac:dyDescent="0.25">
      <c r="A13" s="36" t="s">
        <v>387</v>
      </c>
    </row>
    <row r="14" spans="1:13" x14ac:dyDescent="0.25">
      <c r="A14" s="36" t="s">
        <v>388</v>
      </c>
      <c r="G14" s="36"/>
      <c r="I14" s="70">
        <v>16.57</v>
      </c>
      <c r="J14" s="36" t="s">
        <v>419</v>
      </c>
      <c r="L14" s="36" t="s">
        <v>389</v>
      </c>
    </row>
    <row r="15" spans="1:13" x14ac:dyDescent="0.25">
      <c r="A15" s="36"/>
    </row>
    <row r="16" spans="1:13" x14ac:dyDescent="0.25">
      <c r="A16" s="38" t="s">
        <v>390</v>
      </c>
    </row>
    <row r="17" spans="1:12" x14ac:dyDescent="0.25">
      <c r="A17" s="36" t="s">
        <v>391</v>
      </c>
    </row>
    <row r="18" spans="1:12" x14ac:dyDescent="0.25">
      <c r="A18" s="36" t="s">
        <v>392</v>
      </c>
    </row>
    <row r="19" spans="1:12" x14ac:dyDescent="0.25">
      <c r="A19" s="36" t="s">
        <v>393</v>
      </c>
    </row>
    <row r="20" spans="1:12" x14ac:dyDescent="0.25">
      <c r="A20" s="36" t="s">
        <v>394</v>
      </c>
    </row>
    <row r="21" spans="1:12" x14ac:dyDescent="0.25">
      <c r="A21" s="36" t="s">
        <v>395</v>
      </c>
    </row>
    <row r="22" spans="1:12" x14ac:dyDescent="0.25">
      <c r="A22" s="36" t="s">
        <v>396</v>
      </c>
    </row>
    <row r="23" spans="1:12" x14ac:dyDescent="0.25">
      <c r="A23" s="38"/>
    </row>
    <row r="24" spans="1:12" x14ac:dyDescent="0.25">
      <c r="A24" s="36" t="s">
        <v>397</v>
      </c>
      <c r="C24" s="36"/>
      <c r="D24" s="36"/>
      <c r="I24" s="70">
        <v>2.4300000000000002</v>
      </c>
      <c r="J24" t="s">
        <v>418</v>
      </c>
      <c r="L24" s="36" t="s">
        <v>254</v>
      </c>
    </row>
    <row r="25" spans="1:12" x14ac:dyDescent="0.25">
      <c r="A25" s="36"/>
    </row>
    <row r="26" spans="1:12" x14ac:dyDescent="0.25">
      <c r="A26" s="36" t="s">
        <v>398</v>
      </c>
      <c r="I26" s="70">
        <v>10.199999999999999</v>
      </c>
      <c r="J26" t="s">
        <v>419</v>
      </c>
      <c r="L26" s="36" t="s">
        <v>389</v>
      </c>
    </row>
    <row r="27" spans="1:12" x14ac:dyDescent="0.25">
      <c r="A27" s="36"/>
    </row>
    <row r="28" spans="1:12" x14ac:dyDescent="0.25">
      <c r="A28" s="36" t="s">
        <v>587</v>
      </c>
      <c r="I28" s="70"/>
      <c r="L28" s="36"/>
    </row>
    <row r="29" spans="1:12" x14ac:dyDescent="0.25">
      <c r="A29" s="36" t="s">
        <v>588</v>
      </c>
      <c r="I29" s="70">
        <v>6.96</v>
      </c>
      <c r="J29" t="s">
        <v>419</v>
      </c>
      <c r="L29" s="36" t="s">
        <v>254</v>
      </c>
    </row>
    <row r="31" spans="1:12" x14ac:dyDescent="0.25">
      <c r="A31" s="38" t="s">
        <v>399</v>
      </c>
    </row>
    <row r="32" spans="1:12" x14ac:dyDescent="0.25">
      <c r="A32" s="36"/>
    </row>
    <row r="33" spans="1:12" x14ac:dyDescent="0.25">
      <c r="A33" s="36" t="s">
        <v>400</v>
      </c>
    </row>
    <row r="34" spans="1:12" x14ac:dyDescent="0.25">
      <c r="A34" s="36" t="s">
        <v>401</v>
      </c>
    </row>
    <row r="35" spans="1:12" x14ac:dyDescent="0.25">
      <c r="A35" s="36" t="s">
        <v>402</v>
      </c>
    </row>
    <row r="36" spans="1:12" x14ac:dyDescent="0.25">
      <c r="A36" s="36" t="s">
        <v>403</v>
      </c>
    </row>
    <row r="37" spans="1:12" x14ac:dyDescent="0.25">
      <c r="A37" s="36" t="s">
        <v>404</v>
      </c>
      <c r="I37" s="70">
        <v>14.46</v>
      </c>
      <c r="J37" t="s">
        <v>419</v>
      </c>
      <c r="L37" s="36" t="s">
        <v>405</v>
      </c>
    </row>
    <row r="38" spans="1:12" x14ac:dyDescent="0.25">
      <c r="A38" s="36"/>
    </row>
    <row r="39" spans="1:12" x14ac:dyDescent="0.25">
      <c r="A39" s="36"/>
    </row>
    <row r="40" spans="1:12" x14ac:dyDescent="0.25">
      <c r="A40" s="38" t="s">
        <v>406</v>
      </c>
    </row>
    <row r="41" spans="1:12" x14ac:dyDescent="0.25">
      <c r="A41" s="38"/>
    </row>
    <row r="42" spans="1:12" x14ac:dyDescent="0.25">
      <c r="A42" s="36" t="s">
        <v>400</v>
      </c>
    </row>
    <row r="43" spans="1:12" x14ac:dyDescent="0.25">
      <c r="A43" s="36" t="s">
        <v>407</v>
      </c>
    </row>
    <row r="44" spans="1:12" x14ac:dyDescent="0.25">
      <c r="A44" s="36" t="s">
        <v>408</v>
      </c>
      <c r="D44" s="36"/>
      <c r="I44" s="70">
        <v>19.760000000000002</v>
      </c>
      <c r="J44" t="s">
        <v>419</v>
      </c>
      <c r="L44" s="36" t="s">
        <v>409</v>
      </c>
    </row>
    <row r="45" spans="1:12" x14ac:dyDescent="0.25">
      <c r="A45" s="36"/>
    </row>
    <row r="46" spans="1:12" x14ac:dyDescent="0.25">
      <c r="A46" s="38"/>
    </row>
    <row r="47" spans="1:12" x14ac:dyDescent="0.25">
      <c r="A47" s="71"/>
    </row>
    <row r="48" spans="1:12" x14ac:dyDescent="0.25">
      <c r="A48" s="40" t="s">
        <v>410</v>
      </c>
    </row>
    <row r="49" spans="1:8" x14ac:dyDescent="0.25">
      <c r="A49" s="40"/>
    </row>
    <row r="50" spans="1:8" x14ac:dyDescent="0.25">
      <c r="A50" s="40" t="s">
        <v>411</v>
      </c>
    </row>
    <row r="51" spans="1:8" x14ac:dyDescent="0.25">
      <c r="A51" s="40" t="s">
        <v>412</v>
      </c>
    </row>
    <row r="52" spans="1:8" x14ac:dyDescent="0.25">
      <c r="A52" s="40" t="s">
        <v>377</v>
      </c>
    </row>
    <row r="53" spans="1:8" x14ac:dyDescent="0.25">
      <c r="A53" s="40"/>
    </row>
    <row r="54" spans="1:8" x14ac:dyDescent="0.25">
      <c r="A54" s="40" t="s">
        <v>413</v>
      </c>
    </row>
    <row r="55" spans="1:8" x14ac:dyDescent="0.25">
      <c r="A55" s="40" t="s">
        <v>414</v>
      </c>
    </row>
    <row r="56" spans="1:8" x14ac:dyDescent="0.25">
      <c r="A56" s="40" t="s">
        <v>415</v>
      </c>
    </row>
    <row r="57" spans="1:8" x14ac:dyDescent="0.25">
      <c r="A57" s="40" t="s">
        <v>416</v>
      </c>
    </row>
    <row r="58" spans="1:8" x14ac:dyDescent="0.25">
      <c r="A58" s="40" t="s">
        <v>417</v>
      </c>
    </row>
    <row r="59" spans="1:8" x14ac:dyDescent="0.25">
      <c r="A59" s="40"/>
    </row>
    <row r="60" spans="1:8" x14ac:dyDescent="0.25">
      <c r="B60" s="797" t="s">
        <v>581</v>
      </c>
      <c r="C60" s="798"/>
      <c r="D60" s="798"/>
      <c r="E60" s="798"/>
      <c r="F60" s="798"/>
      <c r="G60" s="798"/>
      <c r="H60" s="799"/>
    </row>
    <row r="61" spans="1:8" x14ac:dyDescent="0.25">
      <c r="B61" s="800" t="s">
        <v>582</v>
      </c>
      <c r="C61" s="801"/>
      <c r="D61" s="801"/>
      <c r="E61" s="801"/>
      <c r="F61" s="801"/>
      <c r="G61" s="801"/>
      <c r="H61" s="802"/>
    </row>
    <row r="64" spans="1:8" x14ac:dyDescent="0.25">
      <c r="A64" s="36"/>
    </row>
  </sheetData>
  <sheetProtection algorithmName="SHA-512" hashValue="WGUmvV+oTLwqzgkELBSIoPL9N7rGyeFgmGuW2MLGN3GoHJ1aHQof202DzbS43ukA/OAB2QCr7kAOoaVq1fSlqw==" saltValue="F/BXl7hMfzvwdYs9/Od9bQ==" spinCount="100000" sheet="1" objects="1" scenarios="1"/>
  <mergeCells count="3">
    <mergeCell ref="B60:H60"/>
    <mergeCell ref="B61:H61"/>
    <mergeCell ref="A1:M1"/>
  </mergeCells>
  <printOptions horizontalCentered="1"/>
  <pageMargins left="0.7" right="0.7" top="1" bottom="0.75" header="0.3" footer="0.3"/>
  <pageSetup scale="5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340A"/>
    <pageSetUpPr fitToPage="1"/>
  </sheetPr>
  <dimension ref="A1:O23"/>
  <sheetViews>
    <sheetView showGridLines="0" showRowColHeaders="0" zoomScale="93" zoomScaleNormal="93" workbookViewId="0">
      <selection activeCell="A23" sqref="A23"/>
    </sheetView>
  </sheetViews>
  <sheetFormatPr defaultColWidth="9.140625" defaultRowHeight="15" x14ac:dyDescent="0.25"/>
  <cols>
    <col min="1" max="1" width="21.7109375" style="160" customWidth="1"/>
    <col min="2" max="2" width="10.85546875" style="160" customWidth="1"/>
    <col min="3" max="3" width="28.42578125" style="160" customWidth="1"/>
    <col min="4" max="4" width="11.28515625" style="160" customWidth="1"/>
    <col min="5" max="5" width="26.7109375" style="160" customWidth="1"/>
    <col min="6" max="6" width="11.28515625" style="160" customWidth="1"/>
    <col min="7" max="7" width="25.7109375" style="160" customWidth="1"/>
    <col min="8" max="8" width="11.28515625" style="160" customWidth="1"/>
    <col min="9" max="9" width="25.28515625" style="160" customWidth="1"/>
    <col min="10" max="10" width="11.28515625" style="160" customWidth="1"/>
    <col min="11" max="11" width="9.140625" style="160"/>
    <col min="12" max="12" width="11.85546875" style="160" customWidth="1"/>
    <col min="13" max="13" width="13.140625" style="160" customWidth="1"/>
    <col min="14" max="14" width="13.28515625" style="160" customWidth="1"/>
    <col min="15" max="15" width="10.140625" style="160" customWidth="1"/>
    <col min="16" max="16384" width="9.140625" style="160"/>
  </cols>
  <sheetData>
    <row r="1" spans="1:15" ht="34.5" thickBot="1" x14ac:dyDescent="0.3">
      <c r="A1" s="979" t="s">
        <v>295</v>
      </c>
      <c r="B1" s="980"/>
      <c r="C1" s="975" t="s">
        <v>74</v>
      </c>
      <c r="D1" s="976"/>
      <c r="E1" s="977" t="s">
        <v>160</v>
      </c>
      <c r="F1" s="976"/>
      <c r="G1" s="976"/>
      <c r="H1" s="976"/>
      <c r="I1" s="976"/>
      <c r="J1" s="978"/>
      <c r="K1" s="985" t="s">
        <v>95</v>
      </c>
      <c r="L1" s="986"/>
      <c r="M1" s="986"/>
      <c r="N1" s="986"/>
      <c r="O1" s="986"/>
    </row>
    <row r="2" spans="1:15" ht="78" customHeight="1" thickBot="1" x14ac:dyDescent="0.3">
      <c r="A2" s="987" t="s">
        <v>296</v>
      </c>
      <c r="B2" s="988"/>
      <c r="C2" s="217" t="s">
        <v>302</v>
      </c>
      <c r="D2" s="182" t="s">
        <v>13</v>
      </c>
      <c r="E2" s="183" t="s">
        <v>306</v>
      </c>
      <c r="F2" s="182" t="s">
        <v>13</v>
      </c>
      <c r="G2" s="217" t="s">
        <v>307</v>
      </c>
      <c r="H2" s="182" t="s">
        <v>13</v>
      </c>
      <c r="I2" s="217" t="s">
        <v>311</v>
      </c>
      <c r="J2" s="293" t="s">
        <v>13</v>
      </c>
      <c r="K2" s="294"/>
      <c r="L2" s="290" t="s">
        <v>301</v>
      </c>
      <c r="M2" s="290" t="s">
        <v>303</v>
      </c>
      <c r="N2" s="291" t="s">
        <v>93</v>
      </c>
      <c r="O2" s="292" t="s">
        <v>159</v>
      </c>
    </row>
    <row r="3" spans="1:15" ht="30" customHeight="1" thickBot="1" x14ac:dyDescent="0.3">
      <c r="A3" s="874" t="s">
        <v>312</v>
      </c>
      <c r="B3" s="875"/>
      <c r="C3" s="303" t="s">
        <v>308</v>
      </c>
      <c r="D3" s="301" t="s">
        <v>304</v>
      </c>
      <c r="E3" s="302" t="s">
        <v>310</v>
      </c>
      <c r="F3" s="301" t="s">
        <v>305</v>
      </c>
      <c r="G3" s="303" t="s">
        <v>310</v>
      </c>
      <c r="H3" s="301" t="s">
        <v>305</v>
      </c>
      <c r="I3" s="303" t="s">
        <v>309</v>
      </c>
      <c r="J3" s="304" t="s">
        <v>231</v>
      </c>
      <c r="K3" s="311" t="s">
        <v>297</v>
      </c>
      <c r="L3" s="312">
        <v>36</v>
      </c>
      <c r="M3" s="313">
        <v>36</v>
      </c>
      <c r="N3" s="314">
        <f>ROUNDUP((L3*M3),0)</f>
        <v>1296</v>
      </c>
      <c r="O3" s="315">
        <f>L3*M3</f>
        <v>1296</v>
      </c>
    </row>
    <row r="4" spans="1:15" ht="30" customHeight="1" thickBot="1" x14ac:dyDescent="0.3">
      <c r="A4" s="876" t="s">
        <v>313</v>
      </c>
      <c r="B4" s="877"/>
      <c r="C4" s="258">
        <f>J6*'Brick Data'!H24</f>
        <v>32369.040000000001</v>
      </c>
      <c r="D4" s="295">
        <f>C4/75</f>
        <v>431.5872</v>
      </c>
      <c r="E4" s="256">
        <f>J6*'Brick Data'!H10</f>
        <v>57535.199999999997</v>
      </c>
      <c r="F4" s="257">
        <f>E4/15</f>
        <v>3835.68</v>
      </c>
      <c r="G4" s="296">
        <f>J6*'Brick Data'!H14</f>
        <v>46686.960000000006</v>
      </c>
      <c r="H4" s="295">
        <f>G4/15</f>
        <v>3112.4640000000004</v>
      </c>
      <c r="I4" s="258">
        <f>J6*'Brick Data'!H17</f>
        <v>39396.240000000005</v>
      </c>
      <c r="J4" s="297">
        <f>I4/10</f>
        <v>3939.6240000000007</v>
      </c>
      <c r="K4" s="311" t="s">
        <v>298</v>
      </c>
      <c r="L4" s="316">
        <v>36</v>
      </c>
      <c r="M4" s="317">
        <v>36</v>
      </c>
      <c r="N4" s="314">
        <f t="shared" ref="N4:N6" si="0">ROUNDUP((L4*M4),0)</f>
        <v>1296</v>
      </c>
      <c r="O4" s="315">
        <f t="shared" ref="O4:O6" si="1">L4*M4</f>
        <v>1296</v>
      </c>
    </row>
    <row r="5" spans="1:15" ht="30" customHeight="1" thickBot="1" x14ac:dyDescent="0.3">
      <c r="A5" s="876" t="s">
        <v>314</v>
      </c>
      <c r="B5" s="877"/>
      <c r="C5" s="298">
        <f>C4</f>
        <v>32369.040000000001</v>
      </c>
      <c r="D5" s="299"/>
      <c r="E5" s="300">
        <f>(E4/15)*75</f>
        <v>287676</v>
      </c>
      <c r="F5" s="299"/>
      <c r="G5" s="305">
        <f>(G4/15)*75</f>
        <v>233434.80000000002</v>
      </c>
      <c r="H5" s="299"/>
      <c r="I5" s="308">
        <f>(I4/10)*75</f>
        <v>295471.80000000005</v>
      </c>
      <c r="J5" s="309"/>
      <c r="K5" s="311" t="s">
        <v>299</v>
      </c>
      <c r="L5" s="316">
        <v>0</v>
      </c>
      <c r="M5" s="317">
        <v>0</v>
      </c>
      <c r="N5" s="314">
        <f t="shared" si="0"/>
        <v>0</v>
      </c>
      <c r="O5" s="315">
        <f t="shared" si="1"/>
        <v>0</v>
      </c>
    </row>
    <row r="6" spans="1:15" ht="24" customHeight="1" thickBot="1" x14ac:dyDescent="0.3">
      <c r="A6" s="864" t="s">
        <v>3</v>
      </c>
      <c r="B6" s="865"/>
      <c r="C6" s="993" t="s">
        <v>315</v>
      </c>
      <c r="D6" s="994"/>
      <c r="E6" s="994"/>
      <c r="F6" s="994"/>
      <c r="G6" s="994"/>
      <c r="H6" s="994"/>
      <c r="I6" s="325" t="s">
        <v>1</v>
      </c>
      <c r="J6" s="326">
        <f>N7</f>
        <v>4392</v>
      </c>
      <c r="K6" s="318" t="s">
        <v>300</v>
      </c>
      <c r="L6" s="319">
        <v>50</v>
      </c>
      <c r="M6" s="320">
        <v>36</v>
      </c>
      <c r="N6" s="321">
        <f t="shared" si="0"/>
        <v>1800</v>
      </c>
      <c r="O6" s="322">
        <f t="shared" si="1"/>
        <v>1800</v>
      </c>
    </row>
    <row r="7" spans="1:15" ht="24" customHeight="1" thickBot="1" x14ac:dyDescent="0.3">
      <c r="A7" s="866"/>
      <c r="B7" s="867"/>
      <c r="C7" s="933" t="s">
        <v>589</v>
      </c>
      <c r="D7" s="934"/>
      <c r="E7" s="934"/>
      <c r="F7" s="934"/>
      <c r="G7" s="934"/>
      <c r="H7" s="934"/>
      <c r="I7" s="989"/>
      <c r="J7" s="990"/>
      <c r="K7" s="318"/>
      <c r="L7" s="983" t="s">
        <v>94</v>
      </c>
      <c r="M7" s="984"/>
      <c r="N7" s="323">
        <f>SUM(N3:N6)</f>
        <v>4392</v>
      </c>
      <c r="O7" s="324">
        <f>SUM(O3:O6)</f>
        <v>4392</v>
      </c>
    </row>
    <row r="8" spans="1:15" ht="20.100000000000001" customHeight="1" thickBot="1" x14ac:dyDescent="0.3">
      <c r="A8" s="866"/>
      <c r="B8" s="867"/>
      <c r="C8" s="935" t="s">
        <v>316</v>
      </c>
      <c r="D8" s="651"/>
      <c r="E8" s="651"/>
      <c r="F8" s="651"/>
      <c r="G8" s="651"/>
      <c r="H8" s="651"/>
      <c r="I8" s="999"/>
      <c r="J8" s="1000"/>
      <c r="K8" s="981"/>
      <c r="L8" s="982"/>
      <c r="M8" s="982"/>
      <c r="N8" s="166"/>
      <c r="O8" s="167"/>
    </row>
    <row r="9" spans="1:15" ht="20.100000000000001" customHeight="1" x14ac:dyDescent="0.25">
      <c r="A9" s="866"/>
      <c r="B9" s="867"/>
      <c r="C9" s="657" t="s">
        <v>317</v>
      </c>
      <c r="D9" s="631"/>
      <c r="E9" s="631"/>
      <c r="F9" s="631"/>
      <c r="G9" s="631"/>
      <c r="H9" s="631"/>
      <c r="I9" s="999"/>
      <c r="J9" s="1000"/>
    </row>
    <row r="10" spans="1:15" ht="20.100000000000001" customHeight="1" x14ac:dyDescent="0.25">
      <c r="A10" s="866"/>
      <c r="B10" s="867"/>
      <c r="C10" s="933" t="s">
        <v>318</v>
      </c>
      <c r="D10" s="934"/>
      <c r="E10" s="934"/>
      <c r="F10" s="934"/>
      <c r="G10" s="934"/>
      <c r="H10" s="934"/>
      <c r="I10" s="999"/>
      <c r="J10" s="1000"/>
    </row>
    <row r="11" spans="1:15" ht="20.100000000000001" customHeight="1" x14ac:dyDescent="0.25">
      <c r="A11" s="866"/>
      <c r="B11" s="867"/>
      <c r="C11" s="935" t="s">
        <v>590</v>
      </c>
      <c r="D11" s="651"/>
      <c r="E11" s="651"/>
      <c r="F11" s="651"/>
      <c r="G11" s="651"/>
      <c r="H11" s="651"/>
      <c r="I11" s="999"/>
      <c r="J11" s="1000"/>
    </row>
    <row r="12" spans="1:15" ht="20.100000000000001" customHeight="1" x14ac:dyDescent="0.25">
      <c r="A12" s="866"/>
      <c r="B12" s="867"/>
      <c r="C12" s="936"/>
      <c r="D12" s="934"/>
      <c r="E12" s="934"/>
      <c r="F12" s="934"/>
      <c r="G12" s="934"/>
      <c r="H12" s="934"/>
      <c r="I12" s="997"/>
      <c r="J12" s="998"/>
    </row>
    <row r="13" spans="1:15" ht="20.100000000000001" customHeight="1" x14ac:dyDescent="0.25">
      <c r="A13" s="866"/>
      <c r="B13" s="867"/>
      <c r="C13" s="936"/>
      <c r="D13" s="934"/>
      <c r="E13" s="934"/>
      <c r="F13" s="934"/>
      <c r="G13" s="934"/>
      <c r="H13" s="934"/>
      <c r="I13" s="997"/>
      <c r="J13" s="998"/>
    </row>
    <row r="14" spans="1:15" ht="20.100000000000001" customHeight="1" thickBot="1" x14ac:dyDescent="0.3">
      <c r="A14" s="991"/>
      <c r="B14" s="992"/>
      <c r="C14" s="995"/>
      <c r="D14" s="996"/>
      <c r="E14" s="996"/>
      <c r="F14" s="996"/>
      <c r="G14" s="996"/>
      <c r="H14" s="996"/>
      <c r="I14" s="306"/>
      <c r="J14" s="307"/>
    </row>
    <row r="23" spans="1:1" x14ac:dyDescent="0.25">
      <c r="A23" s="310"/>
    </row>
  </sheetData>
  <mergeCells count="35">
    <mergeCell ref="I13:J13"/>
    <mergeCell ref="I9:J9"/>
    <mergeCell ref="I10:J10"/>
    <mergeCell ref="I8:J8"/>
    <mergeCell ref="I11:J11"/>
    <mergeCell ref="I12:J12"/>
    <mergeCell ref="A14:B14"/>
    <mergeCell ref="C6:H6"/>
    <mergeCell ref="C7:H7"/>
    <mergeCell ref="C8:H8"/>
    <mergeCell ref="C9:H9"/>
    <mergeCell ref="C10:H10"/>
    <mergeCell ref="C11:H11"/>
    <mergeCell ref="C12:H12"/>
    <mergeCell ref="C13:H13"/>
    <mergeCell ref="C14:H14"/>
    <mergeCell ref="A9:B9"/>
    <mergeCell ref="A10:B10"/>
    <mergeCell ref="A11:B11"/>
    <mergeCell ref="A12:B12"/>
    <mergeCell ref="A13:B13"/>
    <mergeCell ref="C1:D1"/>
    <mergeCell ref="E1:J1"/>
    <mergeCell ref="A1:B1"/>
    <mergeCell ref="K8:M8"/>
    <mergeCell ref="L7:M7"/>
    <mergeCell ref="K1:O1"/>
    <mergeCell ref="A2:B2"/>
    <mergeCell ref="A3:B3"/>
    <mergeCell ref="A4:B4"/>
    <mergeCell ref="A5:B5"/>
    <mergeCell ref="A6:B6"/>
    <mergeCell ref="A7:B7"/>
    <mergeCell ref="A8:B8"/>
    <mergeCell ref="I7:J7"/>
  </mergeCells>
  <printOptions horizontalCentered="1"/>
  <pageMargins left="0.7" right="0.7" top="1.25" bottom="0.75" header="0.55000000000000004" footer="0.3"/>
  <pageSetup scale="5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340A"/>
    <pageSetUpPr fitToPage="1"/>
  </sheetPr>
  <dimension ref="A1:J38"/>
  <sheetViews>
    <sheetView showGridLines="0" showRowColHeaders="0" topLeftCell="A7" workbookViewId="0">
      <selection sqref="A1:J1"/>
    </sheetView>
  </sheetViews>
  <sheetFormatPr defaultRowHeight="15" x14ac:dyDescent="0.25"/>
  <cols>
    <col min="11" max="11" width="6.5703125" customWidth="1"/>
  </cols>
  <sheetData>
    <row r="1" spans="1:10" ht="21.75" thickBot="1" x14ac:dyDescent="0.3">
      <c r="A1" s="1001" t="s">
        <v>271</v>
      </c>
      <c r="B1" s="1002"/>
      <c r="C1" s="1002"/>
      <c r="D1" s="1002"/>
      <c r="E1" s="1002"/>
      <c r="F1" s="1002"/>
      <c r="G1" s="1002"/>
      <c r="H1" s="1002"/>
      <c r="I1" s="1002"/>
      <c r="J1" s="1003"/>
    </row>
    <row r="2" spans="1:10" x14ac:dyDescent="0.25">
      <c r="A2" s="40"/>
    </row>
    <row r="3" spans="1:10" x14ac:dyDescent="0.25">
      <c r="A3" s="37" t="s">
        <v>19</v>
      </c>
      <c r="H3" s="37" t="s">
        <v>20</v>
      </c>
      <c r="J3" s="37" t="s">
        <v>21</v>
      </c>
    </row>
    <row r="4" spans="1:10" x14ac:dyDescent="0.25">
      <c r="A4" s="37"/>
      <c r="H4" s="37"/>
      <c r="J4" s="37"/>
    </row>
    <row r="5" spans="1:10" x14ac:dyDescent="0.25">
      <c r="A5" s="809" t="s">
        <v>272</v>
      </c>
      <c r="B5" s="809"/>
      <c r="C5" s="809"/>
      <c r="D5" s="809"/>
      <c r="E5" s="809"/>
      <c r="F5" s="809"/>
    </row>
    <row r="6" spans="1:10" x14ac:dyDescent="0.25">
      <c r="A6" s="36"/>
    </row>
    <row r="7" spans="1:10" x14ac:dyDescent="0.25">
      <c r="A7" s="38" t="s">
        <v>273</v>
      </c>
    </row>
    <row r="8" spans="1:10" x14ac:dyDescent="0.25">
      <c r="A8" s="36" t="s">
        <v>274</v>
      </c>
    </row>
    <row r="9" spans="1:10" x14ac:dyDescent="0.25">
      <c r="A9" s="36" t="s">
        <v>275</v>
      </c>
    </row>
    <row r="10" spans="1:10" x14ac:dyDescent="0.25">
      <c r="A10" s="36" t="s">
        <v>276</v>
      </c>
      <c r="H10" s="70">
        <v>13.1</v>
      </c>
      <c r="J10" s="36" t="s">
        <v>277</v>
      </c>
    </row>
    <row r="11" spans="1:10" x14ac:dyDescent="0.25">
      <c r="A11" s="36"/>
    </row>
    <row r="12" spans="1:10" x14ac:dyDescent="0.25">
      <c r="A12" s="38" t="s">
        <v>278</v>
      </c>
    </row>
    <row r="13" spans="1:10" x14ac:dyDescent="0.25">
      <c r="A13" s="36" t="s">
        <v>279</v>
      </c>
    </row>
    <row r="14" spans="1:10" x14ac:dyDescent="0.25">
      <c r="A14" s="36" t="s">
        <v>280</v>
      </c>
      <c r="H14" s="70">
        <v>10.63</v>
      </c>
      <c r="J14" s="36" t="s">
        <v>277</v>
      </c>
    </row>
    <row r="15" spans="1:10" x14ac:dyDescent="0.25">
      <c r="A15" s="36"/>
    </row>
    <row r="16" spans="1:10" x14ac:dyDescent="0.25">
      <c r="A16" s="38" t="s">
        <v>281</v>
      </c>
    </row>
    <row r="17" spans="1:10" x14ac:dyDescent="0.25">
      <c r="A17" s="36" t="s">
        <v>282</v>
      </c>
      <c r="H17" s="70">
        <v>8.9700000000000006</v>
      </c>
      <c r="J17" s="36" t="s">
        <v>210</v>
      </c>
    </row>
    <row r="18" spans="1:10" x14ac:dyDescent="0.25">
      <c r="A18" s="36"/>
    </row>
    <row r="19" spans="1:10" x14ac:dyDescent="0.25">
      <c r="A19" s="809" t="s">
        <v>283</v>
      </c>
      <c r="B19" s="809"/>
      <c r="C19" s="809"/>
      <c r="D19" s="809"/>
      <c r="E19" s="809"/>
      <c r="F19" s="809"/>
    </row>
    <row r="20" spans="1:10" x14ac:dyDescent="0.25">
      <c r="A20" s="36"/>
    </row>
    <row r="21" spans="1:10" x14ac:dyDescent="0.25">
      <c r="A21" s="36" t="s">
        <v>284</v>
      </c>
    </row>
    <row r="22" spans="1:10" x14ac:dyDescent="0.25">
      <c r="A22" s="36" t="s">
        <v>285</v>
      </c>
    </row>
    <row r="23" spans="1:10" x14ac:dyDescent="0.25">
      <c r="A23" s="36" t="s">
        <v>286</v>
      </c>
    </row>
    <row r="24" spans="1:10" x14ac:dyDescent="0.25">
      <c r="A24" s="36" t="s">
        <v>287</v>
      </c>
      <c r="H24" s="70">
        <v>7.37</v>
      </c>
      <c r="J24" s="36" t="s">
        <v>288</v>
      </c>
    </row>
    <row r="25" spans="1:10" x14ac:dyDescent="0.25">
      <c r="A25" s="38"/>
    </row>
    <row r="26" spans="1:10" x14ac:dyDescent="0.25">
      <c r="A26" s="71"/>
    </row>
    <row r="27" spans="1:10" x14ac:dyDescent="0.25">
      <c r="A27" s="40" t="s">
        <v>289</v>
      </c>
    </row>
    <row r="28" spans="1:10" x14ac:dyDescent="0.25">
      <c r="A28" s="40" t="s">
        <v>290</v>
      </c>
    </row>
    <row r="29" spans="1:10" x14ac:dyDescent="0.25">
      <c r="A29" s="40" t="s">
        <v>291</v>
      </c>
    </row>
    <row r="30" spans="1:10" x14ac:dyDescent="0.25">
      <c r="A30" s="40"/>
    </row>
    <row r="31" spans="1:10" x14ac:dyDescent="0.25">
      <c r="A31" s="40" t="s">
        <v>292</v>
      </c>
    </row>
    <row r="32" spans="1:10" x14ac:dyDescent="0.25">
      <c r="A32" s="40"/>
    </row>
    <row r="33" spans="1:7" x14ac:dyDescent="0.25">
      <c r="A33" s="40" t="s">
        <v>293</v>
      </c>
    </row>
    <row r="34" spans="1:7" x14ac:dyDescent="0.25">
      <c r="A34" s="40" t="s">
        <v>294</v>
      </c>
    </row>
    <row r="35" spans="1:7" x14ac:dyDescent="0.25">
      <c r="A35" s="40" t="s">
        <v>591</v>
      </c>
    </row>
    <row r="36" spans="1:7" x14ac:dyDescent="0.25">
      <c r="A36" s="40"/>
    </row>
    <row r="37" spans="1:7" x14ac:dyDescent="0.25">
      <c r="A37" s="1004" t="s">
        <v>576</v>
      </c>
      <c r="B37" s="1005"/>
      <c r="C37" s="1005"/>
      <c r="D37" s="1005"/>
      <c r="E37" s="1005"/>
      <c r="F37" s="1005"/>
      <c r="G37" s="1006"/>
    </row>
    <row r="38" spans="1:7" x14ac:dyDescent="0.25">
      <c r="A38" s="1007" t="s">
        <v>577</v>
      </c>
      <c r="B38" s="1008"/>
      <c r="C38" s="1008"/>
      <c r="D38" s="1008"/>
      <c r="E38" s="1008"/>
      <c r="F38" s="1008"/>
      <c r="G38" s="1009"/>
    </row>
  </sheetData>
  <sheetProtection algorithmName="SHA-512" hashValue="t4DpTbimwcWuN87Nntg5ZmJIRcA4drHSM3wuNvwpiG3zAg2U2WCtezjWagA5AsKg0HJd+Nyz0FzdKgU2Gy6wAg==" saltValue="kKcYqNOGqpMusym+9Q663g==" spinCount="100000" sheet="1" objects="1" scenarios="1"/>
  <mergeCells count="5">
    <mergeCell ref="A1:J1"/>
    <mergeCell ref="A5:F5"/>
    <mergeCell ref="A19:F19"/>
    <mergeCell ref="A37:G37"/>
    <mergeCell ref="A38:G38"/>
  </mergeCells>
  <printOptions horizontalCentered="1" verticalCentered="1"/>
  <pageMargins left="0.7" right="0.7" top="0.75" bottom="0.75" header="0.3" footer="0.3"/>
  <pageSetup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00FF"/>
    <pageSetUpPr fitToPage="1"/>
  </sheetPr>
  <dimension ref="A2:I12"/>
  <sheetViews>
    <sheetView showGridLines="0" zoomScale="130" zoomScaleNormal="130" workbookViewId="0">
      <selection activeCell="E6" sqref="E6"/>
    </sheetView>
  </sheetViews>
  <sheetFormatPr defaultRowHeight="15" x14ac:dyDescent="0.25"/>
  <cols>
    <col min="1" max="1" width="12.140625" customWidth="1"/>
    <col min="4" max="4" width="1.140625" customWidth="1"/>
    <col min="5" max="5" width="12.42578125" customWidth="1"/>
  </cols>
  <sheetData>
    <row r="2" spans="1:9" x14ac:dyDescent="0.25">
      <c r="A2" s="616" t="s">
        <v>115</v>
      </c>
      <c r="B2" s="616"/>
      <c r="C2" s="616"/>
      <c r="D2" s="616"/>
      <c r="E2" s="616"/>
      <c r="F2" s="616"/>
      <c r="G2" s="616"/>
      <c r="H2" s="42"/>
    </row>
    <row r="3" spans="1:9" x14ac:dyDescent="0.25">
      <c r="A3" s="626" t="s">
        <v>116</v>
      </c>
      <c r="B3" s="626"/>
      <c r="C3" s="626"/>
      <c r="D3" s="626"/>
      <c r="E3" s="626"/>
      <c r="F3" s="626"/>
      <c r="G3" s="626"/>
      <c r="H3" s="42"/>
    </row>
    <row r="4" spans="1:9" x14ac:dyDescent="0.25">
      <c r="A4" s="616" t="s">
        <v>592</v>
      </c>
      <c r="B4" s="616"/>
      <c r="C4" s="616"/>
      <c r="D4" s="616"/>
      <c r="E4" s="616"/>
      <c r="F4" s="616"/>
      <c r="G4" s="616"/>
    </row>
    <row r="5" spans="1:9" ht="15.75" thickBot="1" x14ac:dyDescent="0.3"/>
    <row r="6" spans="1:9" x14ac:dyDescent="0.25">
      <c r="B6" s="622" t="s">
        <v>92</v>
      </c>
      <c r="C6" s="623"/>
      <c r="D6" s="151"/>
      <c r="E6" s="153">
        <v>108</v>
      </c>
    </row>
    <row r="7" spans="1:9" ht="15.75" thickBot="1" x14ac:dyDescent="0.3">
      <c r="B7" s="624" t="s">
        <v>117</v>
      </c>
      <c r="C7" s="625"/>
      <c r="D7" s="152"/>
      <c r="E7" s="154">
        <v>72</v>
      </c>
    </row>
    <row r="9" spans="1:9" ht="15.75" thickBot="1" x14ac:dyDescent="0.3"/>
    <row r="10" spans="1:9" ht="16.5" thickTop="1" thickBot="1" x14ac:dyDescent="0.3">
      <c r="B10" s="627" t="s">
        <v>118</v>
      </c>
      <c r="C10" s="628"/>
      <c r="D10" s="628"/>
      <c r="E10" s="629"/>
    </row>
    <row r="11" spans="1:9" ht="15.75" thickTop="1" x14ac:dyDescent="0.25">
      <c r="A11" s="616" t="s">
        <v>157</v>
      </c>
      <c r="B11" s="616"/>
      <c r="C11" s="616"/>
      <c r="D11" s="616"/>
      <c r="E11" s="616"/>
      <c r="F11" s="616"/>
      <c r="G11" s="616"/>
    </row>
    <row r="12" spans="1:9" x14ac:dyDescent="0.25">
      <c r="A12" s="621" t="s">
        <v>158</v>
      </c>
      <c r="B12" s="621"/>
      <c r="C12" s="621"/>
      <c r="D12" s="621"/>
      <c r="E12" s="621"/>
      <c r="F12" s="621"/>
      <c r="G12" s="621"/>
      <c r="H12" s="621"/>
      <c r="I12" s="621"/>
    </row>
  </sheetData>
  <sheetProtection algorithmName="SHA-512" hashValue="eFEdIaT9Mb0V90E4KR02VCAwxp88C+L8RJ2hjftVe0dDFlttmd4BnP0Yvu3ceiiQZB7S72AQCg30th6fd877zA==" saltValue="4Qpokq8897ydaxREn0Dgxg==" spinCount="100000" sheet="1" objects="1" scenarios="1"/>
  <mergeCells count="8">
    <mergeCell ref="A12:I12"/>
    <mergeCell ref="B6:C6"/>
    <mergeCell ref="B7:C7"/>
    <mergeCell ref="A2:G2"/>
    <mergeCell ref="A3:G3"/>
    <mergeCell ref="B10:E10"/>
    <mergeCell ref="A11:G11"/>
    <mergeCell ref="A4:G4"/>
  </mergeCells>
  <pageMargins left="0.7" right="0.7" top="0.75" bottom="0.75" header="0.3" footer="0.3"/>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pageSetUpPr fitToPage="1"/>
  </sheetPr>
  <dimension ref="A1:CF210"/>
  <sheetViews>
    <sheetView showGridLines="0" showRowColHeaders="0" zoomScale="95" zoomScaleNormal="95" workbookViewId="0">
      <selection activeCell="C16" sqref="C16"/>
    </sheetView>
  </sheetViews>
  <sheetFormatPr defaultColWidth="9.140625" defaultRowHeight="15" x14ac:dyDescent="0.25"/>
  <cols>
    <col min="1" max="1" width="21.42578125" style="160" customWidth="1"/>
    <col min="2" max="2" width="12.85546875" style="160" customWidth="1"/>
    <col min="3" max="6" width="14.28515625" style="160" customWidth="1"/>
    <col min="7" max="7" width="17.7109375" style="160" customWidth="1"/>
    <col min="8" max="8" width="14.28515625" style="160" customWidth="1"/>
    <col min="9" max="9" width="17.7109375" style="160" customWidth="1"/>
    <col min="10" max="10" width="14.28515625" style="160" customWidth="1"/>
    <col min="11" max="11" width="19.7109375" style="160" customWidth="1"/>
    <col min="12" max="12" width="14.28515625" style="160" customWidth="1"/>
    <col min="13" max="13" width="15.42578125" style="160" customWidth="1"/>
    <col min="14" max="14" width="14.28515625" style="160" customWidth="1"/>
    <col min="15" max="15" width="3.140625" style="160" customWidth="1"/>
    <col min="16" max="80" width="9.140625" style="160"/>
    <col min="81" max="81" width="28.140625" style="160" customWidth="1"/>
    <col min="82" max="16384" width="9.140625" style="160"/>
  </cols>
  <sheetData>
    <row r="1" spans="1:56" ht="33" customHeight="1" thickBot="1" x14ac:dyDescent="0.3">
      <c r="A1" s="641" t="s">
        <v>263</v>
      </c>
      <c r="B1" s="642"/>
      <c r="C1" s="638" t="s">
        <v>74</v>
      </c>
      <c r="D1" s="639"/>
      <c r="E1" s="639"/>
      <c r="F1" s="639"/>
      <c r="G1" s="640" t="s">
        <v>75</v>
      </c>
      <c r="H1" s="639"/>
      <c r="I1" s="639"/>
      <c r="J1" s="639"/>
      <c r="K1" s="639"/>
      <c r="L1" s="639"/>
      <c r="M1" s="484"/>
      <c r="N1" s="245"/>
      <c r="O1" s="180"/>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row>
    <row r="2" spans="1:56" ht="72" customHeight="1" x14ac:dyDescent="0.25">
      <c r="A2" s="643" t="s">
        <v>268</v>
      </c>
      <c r="B2" s="644"/>
      <c r="C2" s="181" t="s">
        <v>11</v>
      </c>
      <c r="D2" s="182" t="s">
        <v>13</v>
      </c>
      <c r="E2" s="217" t="s">
        <v>61</v>
      </c>
      <c r="F2" s="182" t="s">
        <v>13</v>
      </c>
      <c r="G2" s="183" t="s">
        <v>264</v>
      </c>
      <c r="H2" s="184" t="s">
        <v>193</v>
      </c>
      <c r="I2" s="217" t="s">
        <v>265</v>
      </c>
      <c r="J2" s="184" t="s">
        <v>99</v>
      </c>
      <c r="K2" s="217" t="s">
        <v>269</v>
      </c>
      <c r="L2" s="184" t="s">
        <v>228</v>
      </c>
      <c r="M2" s="246" t="s">
        <v>267</v>
      </c>
      <c r="N2" s="247" t="s">
        <v>227</v>
      </c>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row>
    <row r="3" spans="1:56" ht="41.1" customHeight="1" thickBot="1" x14ac:dyDescent="0.3">
      <c r="A3" s="645" t="s">
        <v>499</v>
      </c>
      <c r="B3" s="646"/>
      <c r="C3" s="248" t="s">
        <v>12</v>
      </c>
      <c r="D3" s="185" t="s">
        <v>16</v>
      </c>
      <c r="E3" s="249" t="s">
        <v>12</v>
      </c>
      <c r="F3" s="185" t="s">
        <v>62</v>
      </c>
      <c r="G3" s="186" t="s">
        <v>12</v>
      </c>
      <c r="H3" s="187" t="s">
        <v>103</v>
      </c>
      <c r="I3" s="250" t="s">
        <v>12</v>
      </c>
      <c r="J3" s="187" t="s">
        <v>103</v>
      </c>
      <c r="K3" s="250" t="s">
        <v>12</v>
      </c>
      <c r="L3" s="187" t="s">
        <v>103</v>
      </c>
      <c r="M3" s="250" t="s">
        <v>12</v>
      </c>
      <c r="N3" s="251" t="s">
        <v>104</v>
      </c>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row>
    <row r="4" spans="1:56" ht="31.5" customHeight="1" thickBot="1" x14ac:dyDescent="0.3">
      <c r="A4" s="634" t="s">
        <v>8</v>
      </c>
      <c r="B4" s="635"/>
      <c r="C4" s="252">
        <f>N7*'Commercial Window Data'!E7</f>
        <v>3564</v>
      </c>
      <c r="D4" s="253">
        <f>C4/50</f>
        <v>71.28</v>
      </c>
      <c r="E4" s="254">
        <f>N7*'Commercial Window Data'!E8</f>
        <v>2376</v>
      </c>
      <c r="F4" s="255">
        <f>E4/40</f>
        <v>59.4</v>
      </c>
      <c r="G4" s="256">
        <f>N7*'Commercial Window Data'!E14</f>
        <v>5784.4800000000005</v>
      </c>
      <c r="H4" s="257">
        <f>G4/15</f>
        <v>385.63200000000001</v>
      </c>
      <c r="I4" s="258">
        <f>N7*'Commercial Window Data'!E18</f>
        <v>4269.24</v>
      </c>
      <c r="J4" s="257">
        <f>I4/15</f>
        <v>284.61599999999999</v>
      </c>
      <c r="K4" s="258">
        <f>N7*'Commercial Window Data'!E22</f>
        <v>4590</v>
      </c>
      <c r="L4" s="257">
        <f>K4/15</f>
        <v>306</v>
      </c>
      <c r="M4" s="258">
        <f>N7*'Commercial Window Data'!E24</f>
        <v>3003.48</v>
      </c>
      <c r="N4" s="297">
        <f>M4/15</f>
        <v>200.232</v>
      </c>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c r="AT4" s="161"/>
      <c r="AU4" s="161"/>
      <c r="AV4" s="161"/>
      <c r="AW4" s="161"/>
      <c r="AX4" s="161"/>
      <c r="AY4" s="161"/>
      <c r="AZ4" s="161"/>
      <c r="BA4" s="161"/>
      <c r="BB4" s="161"/>
      <c r="BC4" s="161"/>
      <c r="BD4" s="161"/>
    </row>
    <row r="5" spans="1:56" ht="31.5" customHeight="1" thickBot="1" x14ac:dyDescent="0.3">
      <c r="A5" s="636" t="s">
        <v>9</v>
      </c>
      <c r="B5" s="637"/>
      <c r="C5" s="259">
        <f>C4</f>
        <v>3564</v>
      </c>
      <c r="D5" s="260"/>
      <c r="E5" s="261">
        <f>(E4/4)*5</f>
        <v>2970</v>
      </c>
      <c r="F5" s="262"/>
      <c r="G5" s="263">
        <f>(G4/15)*50</f>
        <v>19281.599999999999</v>
      </c>
      <c r="H5" s="264"/>
      <c r="I5" s="261">
        <f>(I4/15)*50</f>
        <v>14230.8</v>
      </c>
      <c r="J5" s="264"/>
      <c r="K5" s="261">
        <f>K4*3.333</f>
        <v>15298.470000000001</v>
      </c>
      <c r="L5" s="264"/>
      <c r="M5" s="261">
        <f>(M4/15)*50</f>
        <v>10011.6</v>
      </c>
      <c r="N5" s="498"/>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row>
    <row r="6" spans="1:56" ht="38.25" customHeight="1" thickBot="1" x14ac:dyDescent="0.3">
      <c r="A6" s="653" t="s">
        <v>500</v>
      </c>
      <c r="B6" s="654"/>
      <c r="C6" s="265"/>
      <c r="D6" s="266"/>
      <c r="E6" s="267"/>
      <c r="F6" s="268"/>
      <c r="G6" s="269"/>
      <c r="H6" s="270"/>
      <c r="I6" s="271"/>
      <c r="J6" s="270"/>
      <c r="K6" s="271"/>
      <c r="L6" s="270"/>
      <c r="M6" s="267"/>
      <c r="N6" s="272"/>
      <c r="O6" s="161"/>
      <c r="P6" s="161"/>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1"/>
      <c r="AT6" s="161"/>
      <c r="AU6" s="161"/>
      <c r="AV6" s="161"/>
      <c r="AW6" s="161"/>
      <c r="AX6" s="161"/>
      <c r="AY6" s="161"/>
      <c r="AZ6" s="161"/>
      <c r="BA6" s="161"/>
      <c r="BB6" s="161"/>
      <c r="BC6" s="161"/>
      <c r="BD6" s="161"/>
    </row>
    <row r="7" spans="1:56" ht="23.1" customHeight="1" x14ac:dyDescent="0.25">
      <c r="A7" s="190" t="s">
        <v>5</v>
      </c>
      <c r="B7" s="499">
        <f>'Enter Your Com''cial Window Size'!E6</f>
        <v>108</v>
      </c>
      <c r="C7" s="647" t="s">
        <v>3</v>
      </c>
      <c r="D7" s="648"/>
      <c r="E7" s="648"/>
      <c r="F7" s="648"/>
      <c r="G7" s="648"/>
      <c r="H7" s="648"/>
      <c r="I7" s="648"/>
      <c r="J7" s="648"/>
      <c r="K7" s="648"/>
      <c r="L7" s="649"/>
      <c r="M7" s="482" t="s">
        <v>1</v>
      </c>
      <c r="N7" s="273">
        <f>ROUNDUP((B7*B8)/144,0)</f>
        <v>54</v>
      </c>
      <c r="O7" s="161"/>
      <c r="P7" s="161"/>
      <c r="Q7" s="161"/>
      <c r="R7" s="161"/>
      <c r="S7" s="161"/>
      <c r="T7" s="161"/>
      <c r="U7" s="161"/>
      <c r="V7" s="161"/>
      <c r="W7" s="161"/>
      <c r="X7" s="161"/>
      <c r="Y7" s="161"/>
      <c r="Z7" s="161"/>
      <c r="AA7" s="161"/>
      <c r="AB7" s="161"/>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161"/>
      <c r="BB7" s="161"/>
      <c r="BC7" s="161"/>
      <c r="BD7" s="161"/>
    </row>
    <row r="8" spans="1:56" ht="23.1" customHeight="1" thickBot="1" x14ac:dyDescent="0.3">
      <c r="A8" s="191" t="s">
        <v>4</v>
      </c>
      <c r="B8" s="95">
        <f>'Enter Your Com''cial Window Size'!E7</f>
        <v>72</v>
      </c>
      <c r="C8" s="650" t="s">
        <v>119</v>
      </c>
      <c r="D8" s="651"/>
      <c r="E8" s="651"/>
      <c r="F8" s="651"/>
      <c r="G8" s="651"/>
      <c r="H8" s="651"/>
      <c r="I8" s="651"/>
      <c r="J8" s="651"/>
      <c r="K8" s="651"/>
      <c r="L8" s="652"/>
      <c r="M8" s="274" t="s">
        <v>246</v>
      </c>
      <c r="N8" s="275">
        <f>B7*B8/144</f>
        <v>54</v>
      </c>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c r="AP8" s="161"/>
      <c r="AQ8" s="161"/>
      <c r="AR8" s="161"/>
      <c r="AS8" s="161"/>
      <c r="AT8" s="161"/>
      <c r="AU8" s="161"/>
      <c r="AV8" s="161"/>
      <c r="AW8" s="161"/>
      <c r="AX8" s="161"/>
      <c r="AY8" s="161"/>
      <c r="AZ8" s="161"/>
      <c r="BA8" s="161"/>
      <c r="BB8" s="161"/>
      <c r="BC8" s="161"/>
      <c r="BD8" s="161"/>
    </row>
    <row r="9" spans="1:56" ht="23.1" customHeight="1" x14ac:dyDescent="0.25">
      <c r="A9" s="486" t="s">
        <v>6</v>
      </c>
      <c r="B9" s="276" t="s">
        <v>10</v>
      </c>
      <c r="C9" s="630" t="s">
        <v>270</v>
      </c>
      <c r="D9" s="631"/>
      <c r="E9" s="631"/>
      <c r="F9" s="631"/>
      <c r="G9" s="631"/>
      <c r="H9" s="631"/>
      <c r="I9" s="631"/>
      <c r="J9" s="631"/>
      <c r="K9" s="481"/>
      <c r="L9" s="481"/>
      <c r="M9" s="277"/>
      <c r="N9" s="1012"/>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row>
    <row r="10" spans="1:56" ht="23.1" customHeight="1" x14ac:dyDescent="0.25">
      <c r="A10" s="486" t="s">
        <v>98</v>
      </c>
      <c r="B10" s="276" t="s">
        <v>15</v>
      </c>
      <c r="C10" s="630" t="s">
        <v>266</v>
      </c>
      <c r="D10" s="631"/>
      <c r="E10" s="631"/>
      <c r="F10" s="631"/>
      <c r="G10" s="631"/>
      <c r="H10" s="631"/>
      <c r="I10" s="631"/>
      <c r="J10" s="631"/>
      <c r="K10" s="481"/>
      <c r="L10" s="481"/>
      <c r="M10" s="278"/>
      <c r="N10" s="1012"/>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row>
    <row r="11" spans="1:56" ht="23.1" customHeight="1" x14ac:dyDescent="0.25">
      <c r="A11" s="162"/>
      <c r="B11" s="279"/>
      <c r="C11" s="632" t="s">
        <v>105</v>
      </c>
      <c r="D11" s="633"/>
      <c r="E11" s="633"/>
      <c r="F11" s="633"/>
      <c r="G11" s="633"/>
      <c r="H11" s="633"/>
      <c r="I11" s="633"/>
      <c r="J11" s="633"/>
      <c r="K11" s="280"/>
      <c r="L11" s="281"/>
      <c r="M11" s="282"/>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c r="AZ11" s="161"/>
      <c r="BA11" s="161"/>
      <c r="BB11" s="161"/>
      <c r="BC11" s="161"/>
      <c r="BD11" s="161"/>
    </row>
    <row r="12" spans="1:56" ht="23.1" customHeight="1" x14ac:dyDescent="0.25">
      <c r="A12" s="164"/>
      <c r="B12" s="279"/>
      <c r="C12" s="283"/>
      <c r="D12" s="284"/>
      <c r="E12" s="284"/>
      <c r="F12" s="284"/>
      <c r="G12" s="284"/>
      <c r="H12" s="284"/>
      <c r="I12" s="284"/>
      <c r="J12" s="284"/>
      <c r="K12" s="285"/>
      <c r="L12" s="285"/>
      <c r="M12" s="286"/>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161"/>
      <c r="AY12" s="161"/>
      <c r="AZ12" s="161"/>
      <c r="BA12" s="161"/>
      <c r="BB12" s="161"/>
      <c r="BC12" s="161"/>
      <c r="BD12" s="161"/>
    </row>
    <row r="13" spans="1:56" ht="23.1" customHeight="1" thickBot="1" x14ac:dyDescent="0.3">
      <c r="A13" s="168"/>
      <c r="B13" s="467"/>
      <c r="C13" s="287"/>
      <c r="D13" s="288"/>
      <c r="E13" s="288"/>
      <c r="F13" s="288"/>
      <c r="G13" s="288"/>
      <c r="H13" s="288"/>
      <c r="I13" s="288"/>
      <c r="J13" s="288"/>
      <c r="K13" s="289"/>
      <c r="L13" s="289"/>
      <c r="M13" s="286"/>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row>
    <row r="14" spans="1:56" x14ac:dyDescent="0.25">
      <c r="A14" s="162"/>
      <c r="B14" s="1013"/>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c r="BA14" s="161"/>
      <c r="BB14" s="161"/>
      <c r="BC14" s="161"/>
      <c r="BD14" s="161"/>
    </row>
    <row r="15" spans="1:56" x14ac:dyDescent="0.25">
      <c r="A15" s="161"/>
      <c r="B15" s="196"/>
      <c r="C15" s="161"/>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row>
    <row r="16" spans="1:56" x14ac:dyDescent="0.25">
      <c r="A16" s="203"/>
      <c r="B16" s="198"/>
      <c r="C16" s="161"/>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row>
    <row r="17" spans="1:56" x14ac:dyDescent="0.25">
      <c r="A17" s="203"/>
      <c r="B17" s="198"/>
      <c r="C17" s="161"/>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row>
    <row r="18" spans="1:56" x14ac:dyDescent="0.25">
      <c r="A18" s="203"/>
      <c r="B18" s="198"/>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row>
    <row r="19" spans="1:56" x14ac:dyDescent="0.25">
      <c r="A19" s="199"/>
      <c r="B19" s="199"/>
      <c r="C19" s="199"/>
      <c r="D19" s="199"/>
      <c r="E19" s="199"/>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row>
    <row r="20" spans="1:56" x14ac:dyDescent="0.25">
      <c r="A20" s="1011"/>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row>
    <row r="21" spans="1:56" x14ac:dyDescent="0.25">
      <c r="A21" s="199"/>
      <c r="B21" s="199"/>
      <c r="C21" s="199"/>
      <c r="D21" s="199"/>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row>
    <row r="22" spans="1:56" x14ac:dyDescent="0.25">
      <c r="A22" s="201"/>
      <c r="B22" s="161"/>
      <c r="C22" s="161"/>
      <c r="D22" s="161"/>
      <c r="E22" s="16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row>
    <row r="23" spans="1:56" x14ac:dyDescent="0.25">
      <c r="A23" s="1010"/>
      <c r="B23" s="161"/>
      <c r="C23" s="161"/>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row>
    <row r="24" spans="1:56" x14ac:dyDescent="0.25">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row>
    <row r="25" spans="1:56" x14ac:dyDescent="0.25">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row>
    <row r="26" spans="1:56" x14ac:dyDescent="0.25">
      <c r="A26" s="202"/>
      <c r="B26" s="202"/>
      <c r="C26" s="202"/>
      <c r="D26" s="202"/>
      <c r="E26" s="202"/>
      <c r="F26" s="202"/>
      <c r="G26" s="202"/>
      <c r="H26" s="202"/>
      <c r="I26" s="202"/>
      <c r="J26" s="202"/>
      <c r="K26" s="202"/>
      <c r="L26" s="202"/>
      <c r="M26" s="202"/>
      <c r="N26" s="202"/>
      <c r="O26" s="203"/>
      <c r="P26" s="203"/>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row>
    <row r="27" spans="1:56" x14ac:dyDescent="0.25">
      <c r="A27" s="202"/>
      <c r="B27" s="202"/>
      <c r="C27" s="202"/>
      <c r="D27" s="202"/>
      <c r="E27" s="202"/>
      <c r="F27" s="202"/>
      <c r="G27" s="202"/>
      <c r="H27" s="202"/>
      <c r="I27" s="202"/>
      <c r="J27" s="202"/>
      <c r="K27" s="202"/>
      <c r="L27" s="202"/>
      <c r="M27" s="202"/>
      <c r="N27" s="202"/>
      <c r="O27" s="203"/>
      <c r="P27" s="203"/>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row>
    <row r="28" spans="1:56" x14ac:dyDescent="0.25">
      <c r="A28" s="202"/>
      <c r="B28" s="202"/>
      <c r="C28" s="202"/>
      <c r="D28" s="202"/>
      <c r="E28" s="202"/>
      <c r="F28" s="202"/>
      <c r="G28" s="202"/>
      <c r="H28" s="202"/>
      <c r="I28" s="202"/>
      <c r="J28" s="202"/>
      <c r="K28" s="202"/>
      <c r="L28" s="202"/>
      <c r="M28" s="202"/>
      <c r="N28" s="202"/>
      <c r="O28" s="203"/>
      <c r="P28" s="203"/>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row>
    <row r="29" spans="1:56" x14ac:dyDescent="0.25">
      <c r="A29" s="202"/>
      <c r="B29" s="202"/>
      <c r="C29" s="202"/>
      <c r="D29" s="202"/>
      <c r="E29" s="202"/>
      <c r="F29" s="202"/>
      <c r="G29" s="202"/>
      <c r="H29" s="202"/>
      <c r="I29" s="202"/>
      <c r="J29" s="202"/>
      <c r="K29" s="202"/>
      <c r="L29" s="202"/>
      <c r="M29" s="202"/>
      <c r="N29" s="202"/>
      <c r="O29" s="203"/>
      <c r="P29" s="203"/>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row>
    <row r="30" spans="1:56" x14ac:dyDescent="0.25">
      <c r="A30" s="202"/>
      <c r="B30" s="202"/>
      <c r="C30" s="202"/>
      <c r="D30" s="202"/>
      <c r="E30" s="202"/>
      <c r="F30" s="202"/>
      <c r="G30" s="202"/>
      <c r="H30" s="202"/>
      <c r="I30" s="202"/>
      <c r="J30" s="202"/>
      <c r="K30" s="202"/>
      <c r="L30" s="202"/>
      <c r="M30" s="202"/>
      <c r="N30" s="202"/>
      <c r="O30" s="203"/>
      <c r="P30" s="203"/>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1"/>
      <c r="BC30" s="161"/>
      <c r="BD30" s="161"/>
    </row>
    <row r="31" spans="1:56" x14ac:dyDescent="0.25">
      <c r="A31" s="202"/>
      <c r="B31" s="202"/>
      <c r="C31" s="202"/>
      <c r="D31" s="202"/>
      <c r="E31" s="202"/>
      <c r="F31" s="202"/>
      <c r="G31" s="202"/>
      <c r="H31" s="202"/>
      <c r="I31" s="202"/>
      <c r="J31" s="202"/>
      <c r="K31" s="202"/>
      <c r="L31" s="202"/>
      <c r="M31" s="202"/>
      <c r="N31" s="202"/>
      <c r="O31" s="203"/>
      <c r="P31" s="203"/>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c r="BA31" s="161"/>
      <c r="BB31" s="161"/>
      <c r="BC31" s="161"/>
      <c r="BD31" s="161"/>
    </row>
    <row r="32" spans="1:56" x14ac:dyDescent="0.25">
      <c r="A32" s="202"/>
      <c r="B32" s="202"/>
      <c r="C32" s="202"/>
      <c r="D32" s="202"/>
      <c r="E32" s="202"/>
      <c r="F32" s="202"/>
      <c r="G32" s="202"/>
      <c r="H32" s="202"/>
      <c r="I32" s="202"/>
      <c r="J32" s="202"/>
      <c r="K32" s="202"/>
      <c r="L32" s="202"/>
      <c r="M32" s="202"/>
      <c r="N32" s="202"/>
      <c r="O32" s="203"/>
      <c r="P32" s="203"/>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c r="BB32" s="161"/>
      <c r="BC32" s="161"/>
      <c r="BD32" s="161"/>
    </row>
    <row r="33" spans="1:56" x14ac:dyDescent="0.25">
      <c r="A33" s="202"/>
      <c r="B33" s="202"/>
      <c r="C33" s="202"/>
      <c r="D33" s="202"/>
      <c r="E33" s="202"/>
      <c r="F33" s="202"/>
      <c r="G33" s="202"/>
      <c r="H33" s="202"/>
      <c r="I33" s="202"/>
      <c r="J33" s="202"/>
      <c r="K33" s="202"/>
      <c r="L33" s="202"/>
      <c r="M33" s="202"/>
      <c r="N33" s="202"/>
      <c r="O33" s="203"/>
      <c r="P33" s="203"/>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row>
    <row r="34" spans="1:56" x14ac:dyDescent="0.25">
      <c r="A34" s="202"/>
      <c r="B34" s="202"/>
      <c r="C34" s="202"/>
      <c r="D34" s="202"/>
      <c r="E34" s="202"/>
      <c r="F34" s="202"/>
      <c r="G34" s="202"/>
      <c r="H34" s="202"/>
      <c r="I34" s="202"/>
      <c r="J34" s="202"/>
      <c r="K34" s="202"/>
      <c r="L34" s="202"/>
      <c r="M34" s="202"/>
      <c r="N34" s="202"/>
      <c r="O34" s="203"/>
      <c r="P34" s="203"/>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1"/>
      <c r="BC34" s="161"/>
      <c r="BD34" s="161"/>
    </row>
    <row r="35" spans="1:56" x14ac:dyDescent="0.25">
      <c r="A35" s="202"/>
      <c r="B35" s="202"/>
      <c r="C35" s="202"/>
      <c r="D35" s="202"/>
      <c r="E35" s="202"/>
      <c r="F35" s="202"/>
      <c r="G35" s="202"/>
      <c r="H35" s="202"/>
      <c r="I35" s="202"/>
      <c r="J35" s="202"/>
      <c r="K35" s="202"/>
      <c r="L35" s="202"/>
      <c r="M35" s="202"/>
      <c r="N35" s="202"/>
      <c r="O35" s="203"/>
      <c r="P35" s="203"/>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row>
    <row r="36" spans="1:56" x14ac:dyDescent="0.25">
      <c r="A36" s="202"/>
      <c r="B36" s="202"/>
      <c r="C36" s="202"/>
      <c r="D36" s="202"/>
      <c r="E36" s="202"/>
      <c r="F36" s="202"/>
      <c r="G36" s="202"/>
      <c r="H36" s="202"/>
      <c r="I36" s="202"/>
      <c r="J36" s="202"/>
      <c r="K36" s="202"/>
      <c r="L36" s="202"/>
      <c r="M36" s="202"/>
      <c r="N36" s="202"/>
      <c r="O36" s="203"/>
      <c r="P36" s="203"/>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row>
    <row r="37" spans="1:56" x14ac:dyDescent="0.25">
      <c r="A37" s="202"/>
      <c r="B37" s="202"/>
      <c r="C37" s="202"/>
      <c r="D37" s="202"/>
      <c r="E37" s="202"/>
      <c r="F37" s="202"/>
      <c r="G37" s="202"/>
      <c r="H37" s="202"/>
      <c r="I37" s="202"/>
      <c r="J37" s="202"/>
      <c r="K37" s="202"/>
      <c r="L37" s="202"/>
      <c r="M37" s="202"/>
      <c r="N37" s="202"/>
      <c r="O37" s="203"/>
      <c r="P37" s="203"/>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1"/>
      <c r="BC37" s="161"/>
      <c r="BD37" s="161"/>
    </row>
    <row r="38" spans="1:56" x14ac:dyDescent="0.25">
      <c r="A38" s="202"/>
      <c r="B38" s="202"/>
      <c r="C38" s="202"/>
      <c r="D38" s="202"/>
      <c r="E38" s="202"/>
      <c r="F38" s="202"/>
      <c r="G38" s="202"/>
      <c r="H38" s="202"/>
      <c r="I38" s="202"/>
      <c r="J38" s="202"/>
      <c r="K38" s="202"/>
      <c r="L38" s="202"/>
      <c r="M38" s="202"/>
      <c r="N38" s="202"/>
      <c r="O38" s="203"/>
      <c r="P38" s="203"/>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161"/>
      <c r="AP38" s="161"/>
      <c r="AQ38" s="161"/>
      <c r="AR38" s="161"/>
      <c r="AS38" s="161"/>
      <c r="AT38" s="161"/>
      <c r="AU38" s="161"/>
      <c r="AV38" s="161"/>
      <c r="AW38" s="161"/>
      <c r="AX38" s="161"/>
      <c r="AY38" s="161"/>
      <c r="AZ38" s="161"/>
      <c r="BA38" s="161"/>
      <c r="BB38" s="161"/>
      <c r="BC38" s="161"/>
      <c r="BD38" s="161"/>
    </row>
    <row r="39" spans="1:56" x14ac:dyDescent="0.25">
      <c r="A39" s="202"/>
      <c r="B39" s="202"/>
      <c r="C39" s="202"/>
      <c r="D39" s="202"/>
      <c r="E39" s="202"/>
      <c r="F39" s="202"/>
      <c r="G39" s="202"/>
      <c r="H39" s="202"/>
      <c r="I39" s="202"/>
      <c r="J39" s="202"/>
      <c r="K39" s="202"/>
      <c r="L39" s="202"/>
      <c r="M39" s="202"/>
      <c r="N39" s="202"/>
      <c r="O39" s="203"/>
      <c r="P39" s="203"/>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1"/>
      <c r="AW39" s="161"/>
      <c r="AX39" s="161"/>
      <c r="AY39" s="161"/>
      <c r="AZ39" s="161"/>
      <c r="BA39" s="161"/>
      <c r="BB39" s="161"/>
      <c r="BC39" s="161"/>
      <c r="BD39" s="161"/>
    </row>
    <row r="40" spans="1:56" x14ac:dyDescent="0.25">
      <c r="A40" s="202"/>
      <c r="B40" s="202"/>
      <c r="C40" s="202"/>
      <c r="D40" s="202"/>
      <c r="E40" s="202"/>
      <c r="F40" s="202"/>
      <c r="G40" s="202"/>
      <c r="H40" s="202"/>
      <c r="I40" s="202"/>
      <c r="J40" s="202"/>
      <c r="K40" s="202"/>
      <c r="L40" s="202"/>
      <c r="M40" s="202"/>
      <c r="N40" s="202"/>
      <c r="O40" s="203"/>
      <c r="P40" s="203"/>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1"/>
      <c r="AW40" s="161"/>
      <c r="AX40" s="161"/>
      <c r="AY40" s="161"/>
      <c r="AZ40" s="161"/>
      <c r="BA40" s="161"/>
      <c r="BB40" s="161"/>
      <c r="BC40" s="161"/>
      <c r="BD40" s="161"/>
    </row>
    <row r="41" spans="1:56" x14ac:dyDescent="0.25">
      <c r="A41" s="202"/>
      <c r="B41" s="202"/>
      <c r="C41" s="202"/>
      <c r="D41" s="202"/>
      <c r="E41" s="202"/>
      <c r="F41" s="202"/>
      <c r="G41" s="202"/>
      <c r="H41" s="202"/>
      <c r="I41" s="202"/>
      <c r="J41" s="202"/>
      <c r="K41" s="202"/>
      <c r="L41" s="202"/>
      <c r="M41" s="202"/>
      <c r="N41" s="202"/>
      <c r="O41" s="203"/>
      <c r="P41" s="203"/>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c r="AN41" s="161"/>
      <c r="AO41" s="161"/>
      <c r="AP41" s="161"/>
      <c r="AQ41" s="161"/>
      <c r="AR41" s="161"/>
      <c r="AS41" s="161"/>
      <c r="AT41" s="161"/>
      <c r="AU41" s="161"/>
      <c r="AV41" s="161"/>
      <c r="AW41" s="161"/>
      <c r="AX41" s="161"/>
      <c r="AY41" s="161"/>
      <c r="AZ41" s="161"/>
      <c r="BA41" s="161"/>
      <c r="BB41" s="161"/>
      <c r="BC41" s="161"/>
      <c r="BD41" s="161"/>
    </row>
    <row r="42" spans="1:56" x14ac:dyDescent="0.25">
      <c r="A42" s="202"/>
      <c r="B42" s="202"/>
      <c r="C42" s="202"/>
      <c r="D42" s="202"/>
      <c r="E42" s="202"/>
      <c r="F42" s="202"/>
      <c r="G42" s="202"/>
      <c r="H42" s="202"/>
      <c r="I42" s="202"/>
      <c r="J42" s="202"/>
      <c r="K42" s="202"/>
      <c r="L42" s="202"/>
      <c r="M42" s="202"/>
      <c r="N42" s="202"/>
      <c r="O42" s="203"/>
      <c r="P42" s="203"/>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c r="AN42" s="161"/>
      <c r="AO42" s="161"/>
      <c r="AP42" s="161"/>
      <c r="AQ42" s="161"/>
      <c r="AR42" s="161"/>
      <c r="AS42" s="161"/>
      <c r="AT42" s="161"/>
      <c r="AU42" s="161"/>
      <c r="AV42" s="161"/>
      <c r="AW42" s="161"/>
      <c r="AX42" s="161"/>
      <c r="AY42" s="161"/>
      <c r="AZ42" s="161"/>
      <c r="BA42" s="161"/>
      <c r="BB42" s="161"/>
      <c r="BC42" s="161"/>
      <c r="BD42" s="161"/>
    </row>
    <row r="43" spans="1:56" x14ac:dyDescent="0.25">
      <c r="A43" s="202"/>
      <c r="B43" s="202"/>
      <c r="C43" s="202"/>
      <c r="D43" s="202"/>
      <c r="E43" s="202"/>
      <c r="F43" s="202"/>
      <c r="G43" s="202"/>
      <c r="H43" s="202"/>
      <c r="I43" s="202"/>
      <c r="J43" s="202"/>
      <c r="K43" s="202"/>
      <c r="L43" s="202"/>
      <c r="M43" s="202"/>
      <c r="N43" s="202"/>
      <c r="O43" s="203"/>
      <c r="P43" s="203"/>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c r="AN43" s="161"/>
      <c r="AO43" s="161"/>
      <c r="AP43" s="161"/>
      <c r="AQ43" s="161"/>
      <c r="AR43" s="161"/>
      <c r="AS43" s="161"/>
      <c r="AT43" s="161"/>
      <c r="AU43" s="161"/>
      <c r="AV43" s="161"/>
      <c r="AW43" s="161"/>
      <c r="AX43" s="161"/>
      <c r="AY43" s="161"/>
      <c r="AZ43" s="161"/>
      <c r="BA43" s="161"/>
      <c r="BB43" s="161"/>
      <c r="BC43" s="161"/>
      <c r="BD43" s="161"/>
    </row>
    <row r="44" spans="1:56" x14ac:dyDescent="0.25">
      <c r="A44" s="202"/>
      <c r="B44" s="202"/>
      <c r="C44" s="202"/>
      <c r="D44" s="202"/>
      <c r="E44" s="202"/>
      <c r="F44" s="202"/>
      <c r="G44" s="202"/>
      <c r="H44" s="202"/>
      <c r="I44" s="202"/>
      <c r="J44" s="202"/>
      <c r="K44" s="202"/>
      <c r="L44" s="202"/>
      <c r="M44" s="202"/>
      <c r="N44" s="202"/>
      <c r="O44" s="203"/>
      <c r="P44" s="203"/>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c r="AN44" s="161"/>
      <c r="AO44" s="161"/>
      <c r="AP44" s="161"/>
      <c r="AQ44" s="161"/>
      <c r="AR44" s="161"/>
      <c r="AS44" s="161"/>
      <c r="AT44" s="161"/>
      <c r="AU44" s="161"/>
      <c r="AV44" s="161"/>
      <c r="AW44" s="161"/>
      <c r="AX44" s="161"/>
      <c r="AY44" s="161"/>
      <c r="AZ44" s="161"/>
      <c r="BA44" s="161"/>
      <c r="BB44" s="161"/>
      <c r="BC44" s="161"/>
      <c r="BD44" s="161"/>
    </row>
    <row r="45" spans="1:56" x14ac:dyDescent="0.25">
      <c r="A45" s="202"/>
      <c r="B45" s="202"/>
      <c r="C45" s="202"/>
      <c r="D45" s="202"/>
      <c r="E45" s="202"/>
      <c r="F45" s="202"/>
      <c r="G45" s="202"/>
      <c r="H45" s="202"/>
      <c r="I45" s="202"/>
      <c r="J45" s="202"/>
      <c r="K45" s="202"/>
      <c r="L45" s="202"/>
      <c r="M45" s="202"/>
      <c r="N45" s="202"/>
      <c r="O45" s="203"/>
      <c r="P45" s="203"/>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c r="AN45" s="161"/>
      <c r="AO45" s="161"/>
      <c r="AP45" s="161"/>
      <c r="AQ45" s="161"/>
      <c r="AR45" s="161"/>
      <c r="AS45" s="161"/>
      <c r="AT45" s="161"/>
      <c r="AU45" s="161"/>
      <c r="AV45" s="161"/>
      <c r="AW45" s="161"/>
      <c r="AX45" s="161"/>
      <c r="AY45" s="161"/>
      <c r="AZ45" s="161"/>
      <c r="BA45" s="161"/>
      <c r="BB45" s="161"/>
      <c r="BC45" s="161"/>
      <c r="BD45" s="161"/>
    </row>
    <row r="46" spans="1:56" x14ac:dyDescent="0.25">
      <c r="A46" s="202"/>
      <c r="B46" s="202"/>
      <c r="C46" s="202"/>
      <c r="D46" s="202"/>
      <c r="E46" s="202"/>
      <c r="F46" s="202"/>
      <c r="G46" s="202"/>
      <c r="H46" s="202"/>
      <c r="I46" s="202"/>
      <c r="J46" s="202"/>
      <c r="K46" s="202"/>
      <c r="L46" s="202"/>
      <c r="M46" s="202"/>
      <c r="N46" s="202"/>
      <c r="O46" s="203"/>
      <c r="P46" s="203"/>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c r="AN46" s="161"/>
      <c r="AO46" s="161"/>
      <c r="AP46" s="161"/>
      <c r="AQ46" s="161"/>
      <c r="AR46" s="161"/>
      <c r="AS46" s="161"/>
      <c r="AT46" s="161"/>
      <c r="AU46" s="161"/>
      <c r="AV46" s="161"/>
      <c r="AW46" s="161"/>
      <c r="AX46" s="161"/>
      <c r="AY46" s="161"/>
      <c r="AZ46" s="161"/>
      <c r="BA46" s="161"/>
      <c r="BB46" s="161"/>
      <c r="BC46" s="161"/>
      <c r="BD46" s="161"/>
    </row>
    <row r="47" spans="1:56" x14ac:dyDescent="0.25">
      <c r="A47" s="202"/>
      <c r="B47" s="202"/>
      <c r="C47" s="202"/>
      <c r="D47" s="202"/>
      <c r="E47" s="202"/>
      <c r="F47" s="202"/>
      <c r="G47" s="202"/>
      <c r="H47" s="202"/>
      <c r="I47" s="202"/>
      <c r="J47" s="202"/>
      <c r="K47" s="202"/>
      <c r="L47" s="202"/>
      <c r="M47" s="202"/>
      <c r="N47" s="202"/>
      <c r="O47" s="203"/>
      <c r="P47" s="203"/>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c r="BB47" s="161"/>
      <c r="BC47" s="161"/>
      <c r="BD47" s="161"/>
    </row>
    <row r="48" spans="1:56" x14ac:dyDescent="0.25">
      <c r="A48" s="202"/>
      <c r="B48" s="202"/>
      <c r="C48" s="202"/>
      <c r="D48" s="202"/>
      <c r="E48" s="202"/>
      <c r="F48" s="202"/>
      <c r="G48" s="202"/>
      <c r="H48" s="202"/>
      <c r="I48" s="202"/>
      <c r="J48" s="202"/>
      <c r="K48" s="202"/>
      <c r="L48" s="202"/>
      <c r="M48" s="202"/>
      <c r="N48" s="202"/>
      <c r="O48" s="203"/>
      <c r="P48" s="203"/>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row>
    <row r="49" spans="1:56" x14ac:dyDescent="0.25">
      <c r="A49" s="202"/>
      <c r="B49" s="202"/>
      <c r="C49" s="202"/>
      <c r="D49" s="202"/>
      <c r="E49" s="202"/>
      <c r="F49" s="202"/>
      <c r="G49" s="202"/>
      <c r="H49" s="202"/>
      <c r="I49" s="202"/>
      <c r="J49" s="202"/>
      <c r="K49" s="202"/>
      <c r="L49" s="202"/>
      <c r="M49" s="202"/>
      <c r="N49" s="202"/>
      <c r="O49" s="203"/>
      <c r="P49" s="203"/>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row>
    <row r="50" spans="1:56" x14ac:dyDescent="0.25">
      <c r="A50" s="202"/>
      <c r="B50" s="202"/>
      <c r="C50" s="202"/>
      <c r="D50" s="202"/>
      <c r="E50" s="202"/>
      <c r="F50" s="202"/>
      <c r="G50" s="202"/>
      <c r="H50" s="202"/>
      <c r="I50" s="202"/>
      <c r="J50" s="202"/>
      <c r="K50" s="202"/>
      <c r="L50" s="202"/>
      <c r="M50" s="202"/>
      <c r="N50" s="202"/>
      <c r="O50" s="203"/>
      <c r="P50" s="203"/>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c r="AN50" s="161"/>
      <c r="AO50" s="161"/>
      <c r="AP50" s="161"/>
      <c r="AQ50" s="161"/>
      <c r="AR50" s="161"/>
      <c r="AS50" s="161"/>
      <c r="AT50" s="161"/>
      <c r="AU50" s="161"/>
      <c r="AV50" s="161"/>
      <c r="AW50" s="161"/>
      <c r="AX50" s="161"/>
      <c r="AY50" s="161"/>
      <c r="AZ50" s="161"/>
      <c r="BA50" s="161"/>
      <c r="BB50" s="161"/>
      <c r="BC50" s="161"/>
      <c r="BD50" s="161"/>
    </row>
    <row r="51" spans="1:56" x14ac:dyDescent="0.25">
      <c r="A51" s="202"/>
      <c r="B51" s="202"/>
      <c r="C51" s="202"/>
      <c r="D51" s="202"/>
      <c r="E51" s="202"/>
      <c r="F51" s="202"/>
      <c r="G51" s="202"/>
      <c r="H51" s="202"/>
      <c r="I51" s="202"/>
      <c r="J51" s="202"/>
      <c r="K51" s="202"/>
      <c r="L51" s="202"/>
      <c r="M51" s="202"/>
      <c r="N51" s="202"/>
      <c r="O51" s="203"/>
      <c r="P51" s="203"/>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161"/>
      <c r="BA51" s="161"/>
      <c r="BB51" s="161"/>
      <c r="BC51" s="161"/>
      <c r="BD51" s="161"/>
    </row>
    <row r="52" spans="1:56" x14ac:dyDescent="0.25">
      <c r="A52" s="202"/>
      <c r="B52" s="202"/>
      <c r="C52" s="202"/>
      <c r="D52" s="202"/>
      <c r="E52" s="202"/>
      <c r="F52" s="202"/>
      <c r="G52" s="202"/>
      <c r="H52" s="202"/>
      <c r="I52" s="202"/>
      <c r="J52" s="202"/>
      <c r="K52" s="202"/>
      <c r="L52" s="202"/>
      <c r="M52" s="202"/>
      <c r="N52" s="202"/>
      <c r="O52" s="203"/>
      <c r="P52" s="203"/>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1"/>
      <c r="BC52" s="161"/>
      <c r="BD52" s="161"/>
    </row>
    <row r="53" spans="1:56" x14ac:dyDescent="0.25">
      <c r="A53" s="202"/>
      <c r="B53" s="202"/>
      <c r="C53" s="202"/>
      <c r="D53" s="202"/>
      <c r="E53" s="202"/>
      <c r="F53" s="202"/>
      <c r="G53" s="202"/>
      <c r="H53" s="202"/>
      <c r="I53" s="202"/>
      <c r="J53" s="202"/>
      <c r="K53" s="202"/>
      <c r="L53" s="202"/>
      <c r="M53" s="202"/>
      <c r="N53" s="202"/>
      <c r="O53" s="203"/>
      <c r="P53" s="203"/>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61"/>
    </row>
    <row r="54" spans="1:56" x14ac:dyDescent="0.25">
      <c r="A54" s="202"/>
      <c r="B54" s="202"/>
      <c r="C54" s="202"/>
      <c r="D54" s="202"/>
      <c r="E54" s="202"/>
      <c r="F54" s="202"/>
      <c r="G54" s="202"/>
      <c r="H54" s="202"/>
      <c r="I54" s="202"/>
      <c r="J54" s="202"/>
      <c r="K54" s="202"/>
      <c r="L54" s="202"/>
      <c r="M54" s="202"/>
      <c r="N54" s="202"/>
      <c r="O54" s="203"/>
      <c r="P54" s="203"/>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row>
    <row r="55" spans="1:56" x14ac:dyDescent="0.25">
      <c r="A55" s="202"/>
      <c r="B55" s="202"/>
      <c r="C55" s="202"/>
      <c r="D55" s="202"/>
      <c r="E55" s="202"/>
      <c r="F55" s="202"/>
      <c r="G55" s="202"/>
      <c r="H55" s="202"/>
      <c r="I55" s="202"/>
      <c r="J55" s="202"/>
      <c r="K55" s="202"/>
      <c r="L55" s="202"/>
      <c r="M55" s="202"/>
      <c r="N55" s="202"/>
      <c r="O55" s="203"/>
      <c r="P55" s="203"/>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row>
    <row r="56" spans="1:56" x14ac:dyDescent="0.25">
      <c r="A56" s="202"/>
      <c r="B56" s="202"/>
      <c r="C56" s="202"/>
      <c r="D56" s="202"/>
      <c r="E56" s="202"/>
      <c r="F56" s="202"/>
      <c r="G56" s="202"/>
      <c r="H56" s="202"/>
      <c r="I56" s="202"/>
      <c r="J56" s="202"/>
      <c r="K56" s="202"/>
      <c r="L56" s="202"/>
      <c r="M56" s="202"/>
      <c r="N56" s="202"/>
      <c r="O56" s="203"/>
      <c r="P56" s="203"/>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c r="AN56" s="161"/>
      <c r="AO56" s="161"/>
      <c r="AP56" s="161"/>
      <c r="AQ56" s="161"/>
      <c r="AR56" s="161"/>
      <c r="AS56" s="161"/>
      <c r="AT56" s="161"/>
      <c r="AU56" s="161"/>
      <c r="AV56" s="161"/>
      <c r="AW56" s="161"/>
      <c r="AX56" s="161"/>
      <c r="AY56" s="161"/>
      <c r="AZ56" s="161"/>
      <c r="BA56" s="161"/>
      <c r="BB56" s="161"/>
      <c r="BC56" s="161"/>
      <c r="BD56" s="161"/>
    </row>
    <row r="57" spans="1:56" x14ac:dyDescent="0.25">
      <c r="A57" s="202"/>
      <c r="B57" s="202"/>
      <c r="C57" s="202"/>
      <c r="D57" s="202"/>
      <c r="E57" s="202"/>
      <c r="F57" s="202"/>
      <c r="G57" s="202"/>
      <c r="H57" s="202"/>
      <c r="I57" s="202"/>
      <c r="J57" s="202"/>
      <c r="K57" s="202"/>
      <c r="L57" s="202"/>
      <c r="M57" s="202"/>
      <c r="N57" s="202"/>
      <c r="O57" s="203"/>
      <c r="P57" s="203"/>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1"/>
      <c r="AY57" s="161"/>
      <c r="AZ57" s="161"/>
      <c r="BA57" s="161"/>
      <c r="BB57" s="161"/>
      <c r="BC57" s="161"/>
      <c r="BD57" s="161"/>
    </row>
    <row r="58" spans="1:56" x14ac:dyDescent="0.25">
      <c r="A58" s="202"/>
      <c r="B58" s="202"/>
      <c r="C58" s="202"/>
      <c r="D58" s="202"/>
      <c r="E58" s="202"/>
      <c r="F58" s="202"/>
      <c r="G58" s="202"/>
      <c r="H58" s="202"/>
      <c r="I58" s="202"/>
      <c r="J58" s="202"/>
      <c r="K58" s="202"/>
      <c r="L58" s="202"/>
      <c r="M58" s="202"/>
      <c r="N58" s="202"/>
      <c r="O58" s="203"/>
      <c r="P58" s="203"/>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c r="AN58" s="161"/>
      <c r="AO58" s="161"/>
      <c r="AP58" s="161"/>
      <c r="AQ58" s="161"/>
      <c r="AR58" s="161"/>
      <c r="AS58" s="161"/>
      <c r="AT58" s="161"/>
      <c r="AU58" s="161"/>
      <c r="AV58" s="161"/>
      <c r="AW58" s="161"/>
      <c r="AX58" s="161"/>
      <c r="AY58" s="161"/>
      <c r="AZ58" s="161"/>
      <c r="BA58" s="161"/>
      <c r="BB58" s="161"/>
      <c r="BC58" s="161"/>
      <c r="BD58" s="161"/>
    </row>
    <row r="59" spans="1:56" x14ac:dyDescent="0.25">
      <c r="A59" s="202"/>
      <c r="B59" s="202"/>
      <c r="C59" s="202"/>
      <c r="D59" s="202"/>
      <c r="E59" s="202"/>
      <c r="F59" s="202"/>
      <c r="G59" s="202"/>
      <c r="H59" s="202"/>
      <c r="I59" s="202"/>
      <c r="J59" s="202"/>
      <c r="K59" s="202"/>
      <c r="L59" s="202"/>
      <c r="M59" s="202"/>
      <c r="N59" s="202"/>
      <c r="O59" s="203"/>
      <c r="P59" s="203"/>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1"/>
      <c r="AY59" s="161"/>
      <c r="AZ59" s="161"/>
      <c r="BA59" s="161"/>
      <c r="BB59" s="161"/>
      <c r="BC59" s="161"/>
      <c r="BD59" s="161"/>
    </row>
    <row r="60" spans="1:56" x14ac:dyDescent="0.25">
      <c r="A60" s="202"/>
      <c r="B60" s="202"/>
      <c r="C60" s="202"/>
      <c r="D60" s="202"/>
      <c r="E60" s="202"/>
      <c r="F60" s="202"/>
      <c r="G60" s="202"/>
      <c r="H60" s="202"/>
      <c r="I60" s="202"/>
      <c r="J60" s="202"/>
      <c r="K60" s="202"/>
      <c r="L60" s="202"/>
      <c r="M60" s="202"/>
      <c r="N60" s="202"/>
      <c r="O60" s="203"/>
      <c r="P60" s="203"/>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row>
    <row r="61" spans="1:56" x14ac:dyDescent="0.25">
      <c r="A61" s="202"/>
      <c r="B61" s="202"/>
      <c r="C61" s="202"/>
      <c r="D61" s="202"/>
      <c r="E61" s="202"/>
      <c r="F61" s="202"/>
      <c r="G61" s="202"/>
      <c r="H61" s="202"/>
      <c r="I61" s="202"/>
      <c r="J61" s="202"/>
      <c r="K61" s="202"/>
      <c r="L61" s="202"/>
      <c r="M61" s="202"/>
      <c r="N61" s="202"/>
      <c r="O61" s="203"/>
      <c r="P61" s="203"/>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row>
    <row r="62" spans="1:56" x14ac:dyDescent="0.25">
      <c r="A62" s="202"/>
      <c r="B62" s="202"/>
      <c r="C62" s="202"/>
      <c r="D62" s="202"/>
      <c r="E62" s="202"/>
      <c r="F62" s="202"/>
      <c r="G62" s="202"/>
      <c r="H62" s="202"/>
      <c r="I62" s="202"/>
      <c r="J62" s="202"/>
      <c r="K62" s="202"/>
      <c r="L62" s="202"/>
      <c r="M62" s="202"/>
      <c r="N62" s="202"/>
      <c r="O62" s="203"/>
      <c r="P62" s="203"/>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row>
    <row r="63" spans="1:56" x14ac:dyDescent="0.25">
      <c r="A63" s="202"/>
      <c r="B63" s="202"/>
      <c r="C63" s="202"/>
      <c r="D63" s="202"/>
      <c r="E63" s="202"/>
      <c r="F63" s="202"/>
      <c r="G63" s="202"/>
      <c r="H63" s="202"/>
      <c r="I63" s="202"/>
      <c r="J63" s="202"/>
      <c r="K63" s="202"/>
      <c r="L63" s="202"/>
      <c r="M63" s="202"/>
      <c r="N63" s="202"/>
      <c r="O63" s="203"/>
      <c r="P63" s="203"/>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row>
    <row r="64" spans="1:56" x14ac:dyDescent="0.25">
      <c r="A64" s="202"/>
      <c r="B64" s="202"/>
      <c r="C64" s="202"/>
      <c r="D64" s="202"/>
      <c r="E64" s="202"/>
      <c r="F64" s="202"/>
      <c r="G64" s="202"/>
      <c r="H64" s="202"/>
      <c r="I64" s="202"/>
      <c r="J64" s="202"/>
      <c r="K64" s="202"/>
      <c r="L64" s="202"/>
      <c r="M64" s="202"/>
      <c r="N64" s="202"/>
      <c r="O64" s="203"/>
      <c r="P64" s="203"/>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row>
    <row r="65" spans="1:56" x14ac:dyDescent="0.25">
      <c r="A65" s="202"/>
      <c r="B65" s="202"/>
      <c r="C65" s="202"/>
      <c r="D65" s="202"/>
      <c r="E65" s="202"/>
      <c r="F65" s="202"/>
      <c r="G65" s="202"/>
      <c r="H65" s="202"/>
      <c r="I65" s="202"/>
      <c r="J65" s="202"/>
      <c r="K65" s="202"/>
      <c r="L65" s="202"/>
      <c r="M65" s="202"/>
      <c r="N65" s="202"/>
      <c r="O65" s="203"/>
      <c r="P65" s="203"/>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1"/>
      <c r="BB65" s="161"/>
      <c r="BC65" s="161"/>
      <c r="BD65" s="161"/>
    </row>
    <row r="66" spans="1:56" x14ac:dyDescent="0.25">
      <c r="A66" s="202"/>
      <c r="B66" s="202"/>
      <c r="C66" s="202"/>
      <c r="D66" s="202"/>
      <c r="E66" s="202"/>
      <c r="F66" s="202"/>
      <c r="G66" s="202"/>
      <c r="H66" s="202"/>
      <c r="I66" s="202"/>
      <c r="J66" s="202"/>
      <c r="K66" s="202"/>
      <c r="L66" s="202"/>
      <c r="M66" s="202"/>
      <c r="N66" s="202"/>
      <c r="O66" s="203"/>
      <c r="P66" s="203"/>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61"/>
      <c r="AV66" s="161"/>
      <c r="AW66" s="161"/>
      <c r="AX66" s="161"/>
      <c r="AY66" s="161"/>
      <c r="AZ66" s="161"/>
      <c r="BA66" s="161"/>
      <c r="BB66" s="161"/>
      <c r="BC66" s="161"/>
      <c r="BD66" s="161"/>
    </row>
    <row r="67" spans="1:56" x14ac:dyDescent="0.25">
      <c r="A67" s="202"/>
      <c r="B67" s="202"/>
      <c r="C67" s="202"/>
      <c r="D67" s="202"/>
      <c r="E67" s="202"/>
      <c r="F67" s="202"/>
      <c r="G67" s="202"/>
      <c r="H67" s="202"/>
      <c r="I67" s="202"/>
      <c r="J67" s="202"/>
      <c r="K67" s="202"/>
      <c r="L67" s="202"/>
      <c r="M67" s="202"/>
      <c r="N67" s="202"/>
      <c r="O67" s="203"/>
      <c r="P67" s="203"/>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c r="AZ67" s="161"/>
      <c r="BA67" s="161"/>
      <c r="BB67" s="161"/>
      <c r="BC67" s="161"/>
      <c r="BD67" s="161"/>
    </row>
    <row r="68" spans="1:56" x14ac:dyDescent="0.25">
      <c r="A68" s="202"/>
      <c r="B68" s="202"/>
      <c r="C68" s="202"/>
      <c r="D68" s="202"/>
      <c r="E68" s="202"/>
      <c r="F68" s="202"/>
      <c r="G68" s="202"/>
      <c r="H68" s="202"/>
      <c r="I68" s="202"/>
      <c r="J68" s="202"/>
      <c r="K68" s="202"/>
      <c r="L68" s="202"/>
      <c r="M68" s="202"/>
      <c r="N68" s="202"/>
      <c r="O68" s="203"/>
      <c r="P68" s="203"/>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row>
    <row r="69" spans="1:56" x14ac:dyDescent="0.25">
      <c r="A69" s="202"/>
      <c r="B69" s="202"/>
      <c r="C69" s="202"/>
      <c r="D69" s="202"/>
      <c r="E69" s="202"/>
      <c r="F69" s="202"/>
      <c r="G69" s="202"/>
      <c r="H69" s="202"/>
      <c r="I69" s="202"/>
      <c r="J69" s="202"/>
      <c r="K69" s="202"/>
      <c r="L69" s="202"/>
      <c r="M69" s="202"/>
      <c r="N69" s="202"/>
      <c r="O69" s="203"/>
      <c r="P69" s="203"/>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row>
    <row r="70" spans="1:56" x14ac:dyDescent="0.25">
      <c r="A70" s="202"/>
      <c r="B70" s="202"/>
      <c r="C70" s="202"/>
      <c r="D70" s="202"/>
      <c r="E70" s="202"/>
      <c r="F70" s="202"/>
      <c r="G70" s="202"/>
      <c r="H70" s="202"/>
      <c r="I70" s="202"/>
      <c r="J70" s="202"/>
      <c r="K70" s="202"/>
      <c r="L70" s="202"/>
      <c r="M70" s="202"/>
      <c r="N70" s="202"/>
      <c r="O70" s="203"/>
      <c r="P70" s="203"/>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c r="AO70" s="161"/>
      <c r="AP70" s="161"/>
      <c r="AQ70" s="161"/>
      <c r="AR70" s="161"/>
      <c r="AS70" s="161"/>
      <c r="AT70" s="161"/>
      <c r="AU70" s="161"/>
      <c r="AV70" s="161"/>
      <c r="AW70" s="161"/>
      <c r="AX70" s="161"/>
      <c r="AY70" s="161"/>
      <c r="AZ70" s="161"/>
      <c r="BA70" s="161"/>
      <c r="BB70" s="161"/>
      <c r="BC70" s="161"/>
      <c r="BD70" s="161"/>
    </row>
    <row r="71" spans="1:56" x14ac:dyDescent="0.25">
      <c r="A71" s="202"/>
      <c r="B71" s="202"/>
      <c r="C71" s="202"/>
      <c r="D71" s="202"/>
      <c r="E71" s="202"/>
      <c r="F71" s="202"/>
      <c r="G71" s="202"/>
      <c r="H71" s="202"/>
      <c r="I71" s="202"/>
      <c r="J71" s="202"/>
      <c r="K71" s="202"/>
      <c r="L71" s="202"/>
      <c r="M71" s="202"/>
      <c r="N71" s="202"/>
      <c r="O71" s="203"/>
      <c r="P71" s="203"/>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row>
    <row r="72" spans="1:56" x14ac:dyDescent="0.25">
      <c r="A72" s="202"/>
      <c r="B72" s="202"/>
      <c r="C72" s="202"/>
      <c r="D72" s="202"/>
      <c r="E72" s="202"/>
      <c r="F72" s="202"/>
      <c r="G72" s="202"/>
      <c r="H72" s="202"/>
      <c r="I72" s="202"/>
      <c r="J72" s="202"/>
      <c r="K72" s="202"/>
      <c r="L72" s="202"/>
      <c r="M72" s="202"/>
      <c r="N72" s="202"/>
      <c r="O72" s="203"/>
      <c r="P72" s="203"/>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row>
    <row r="73" spans="1:56" x14ac:dyDescent="0.25">
      <c r="A73" s="202"/>
      <c r="B73" s="202"/>
      <c r="C73" s="202"/>
      <c r="D73" s="202"/>
      <c r="E73" s="202"/>
      <c r="F73" s="202"/>
      <c r="G73" s="202"/>
      <c r="H73" s="202"/>
      <c r="I73" s="202"/>
      <c r="J73" s="202"/>
      <c r="K73" s="202"/>
      <c r="L73" s="202"/>
      <c r="M73" s="202"/>
      <c r="N73" s="202"/>
      <c r="O73" s="203"/>
      <c r="P73" s="203"/>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row>
    <row r="74" spans="1:56" x14ac:dyDescent="0.25">
      <c r="A74" s="202"/>
      <c r="B74" s="202"/>
      <c r="C74" s="202"/>
      <c r="D74" s="202"/>
      <c r="E74" s="202"/>
      <c r="F74" s="202"/>
      <c r="G74" s="202"/>
      <c r="H74" s="202"/>
      <c r="I74" s="202"/>
      <c r="J74" s="202"/>
      <c r="K74" s="202"/>
      <c r="L74" s="202"/>
      <c r="M74" s="202"/>
      <c r="N74" s="202"/>
      <c r="O74" s="203"/>
      <c r="P74" s="203"/>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c r="BA74" s="161"/>
      <c r="BB74" s="161"/>
      <c r="BC74" s="161"/>
      <c r="BD74" s="161"/>
    </row>
    <row r="75" spans="1:56" x14ac:dyDescent="0.25">
      <c r="A75" s="202"/>
      <c r="B75" s="202"/>
      <c r="C75" s="202"/>
      <c r="D75" s="202"/>
      <c r="E75" s="202"/>
      <c r="F75" s="202"/>
      <c r="G75" s="202"/>
      <c r="H75" s="202"/>
      <c r="I75" s="202"/>
      <c r="J75" s="202"/>
      <c r="K75" s="202"/>
      <c r="L75" s="202"/>
      <c r="M75" s="202"/>
      <c r="N75" s="202"/>
      <c r="O75" s="203"/>
      <c r="P75" s="203"/>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1"/>
      <c r="BD75" s="161"/>
    </row>
    <row r="76" spans="1:56" x14ac:dyDescent="0.25">
      <c r="A76" s="202"/>
      <c r="B76" s="202"/>
      <c r="C76" s="202"/>
      <c r="D76" s="202"/>
      <c r="E76" s="202"/>
      <c r="F76" s="202"/>
      <c r="G76" s="202"/>
      <c r="H76" s="202"/>
      <c r="I76" s="202"/>
      <c r="J76" s="202"/>
      <c r="K76" s="202"/>
      <c r="L76" s="202"/>
      <c r="M76" s="202"/>
      <c r="N76" s="202"/>
      <c r="O76" s="203"/>
      <c r="P76" s="203"/>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1"/>
      <c r="BD76" s="161"/>
    </row>
    <row r="77" spans="1:56" x14ac:dyDescent="0.25">
      <c r="A77" s="202"/>
      <c r="B77" s="202"/>
      <c r="C77" s="202"/>
      <c r="D77" s="202"/>
      <c r="E77" s="202"/>
      <c r="F77" s="202"/>
      <c r="G77" s="202"/>
      <c r="H77" s="202"/>
      <c r="I77" s="202"/>
      <c r="J77" s="202"/>
      <c r="K77" s="202"/>
      <c r="L77" s="202"/>
      <c r="M77" s="202"/>
      <c r="N77" s="202"/>
      <c r="O77" s="203"/>
      <c r="P77" s="203"/>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c r="AN77" s="161"/>
      <c r="AO77" s="161"/>
      <c r="AP77" s="161"/>
      <c r="AQ77" s="161"/>
      <c r="AR77" s="161"/>
      <c r="AS77" s="161"/>
      <c r="AT77" s="161"/>
      <c r="AU77" s="161"/>
      <c r="AV77" s="161"/>
      <c r="AW77" s="161"/>
      <c r="AX77" s="161"/>
      <c r="AY77" s="161"/>
      <c r="AZ77" s="161"/>
      <c r="BA77" s="161"/>
      <c r="BB77" s="161"/>
      <c r="BC77" s="161"/>
      <c r="BD77" s="161"/>
    </row>
    <row r="78" spans="1:56" x14ac:dyDescent="0.25">
      <c r="A78" s="202"/>
      <c r="B78" s="202"/>
      <c r="C78" s="202"/>
      <c r="D78" s="202"/>
      <c r="E78" s="202"/>
      <c r="F78" s="202"/>
      <c r="G78" s="202"/>
      <c r="H78" s="202"/>
      <c r="I78" s="202"/>
      <c r="J78" s="202"/>
      <c r="K78" s="202"/>
      <c r="L78" s="202"/>
      <c r="M78" s="202"/>
      <c r="N78" s="202"/>
      <c r="O78" s="203"/>
      <c r="P78" s="203"/>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c r="AN78" s="161"/>
      <c r="AO78" s="161"/>
      <c r="AP78" s="161"/>
      <c r="AQ78" s="161"/>
      <c r="AR78" s="161"/>
      <c r="AS78" s="161"/>
      <c r="AT78" s="161"/>
      <c r="AU78" s="161"/>
      <c r="AV78" s="161"/>
      <c r="AW78" s="161"/>
      <c r="AX78" s="161"/>
      <c r="AY78" s="161"/>
      <c r="AZ78" s="161"/>
      <c r="BA78" s="161"/>
      <c r="BB78" s="161"/>
      <c r="BC78" s="161"/>
      <c r="BD78" s="161"/>
    </row>
    <row r="79" spans="1:56" x14ac:dyDescent="0.25">
      <c r="A79" s="202"/>
      <c r="B79" s="202"/>
      <c r="C79" s="202"/>
      <c r="D79" s="202"/>
      <c r="E79" s="202"/>
      <c r="F79" s="202"/>
      <c r="G79" s="202"/>
      <c r="H79" s="202"/>
      <c r="I79" s="202"/>
      <c r="J79" s="202"/>
      <c r="K79" s="202"/>
      <c r="L79" s="202"/>
      <c r="M79" s="202"/>
      <c r="N79" s="202"/>
      <c r="O79" s="203"/>
      <c r="P79" s="203"/>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c r="AN79" s="161"/>
      <c r="AO79" s="161"/>
      <c r="AP79" s="161"/>
      <c r="AQ79" s="161"/>
      <c r="AR79" s="161"/>
      <c r="AS79" s="161"/>
      <c r="AT79" s="161"/>
      <c r="AU79" s="161"/>
      <c r="AV79" s="161"/>
      <c r="AW79" s="161"/>
      <c r="AX79" s="161"/>
      <c r="AY79" s="161"/>
      <c r="AZ79" s="161"/>
      <c r="BA79" s="161"/>
      <c r="BB79" s="161"/>
      <c r="BC79" s="161"/>
      <c r="BD79" s="161"/>
    </row>
    <row r="80" spans="1:56" x14ac:dyDescent="0.25">
      <c r="A80" s="202"/>
      <c r="B80" s="202"/>
      <c r="C80" s="202"/>
      <c r="D80" s="202"/>
      <c r="E80" s="202"/>
      <c r="F80" s="202"/>
      <c r="G80" s="202"/>
      <c r="H80" s="202"/>
      <c r="I80" s="202"/>
      <c r="J80" s="202"/>
      <c r="K80" s="202"/>
      <c r="L80" s="202"/>
      <c r="M80" s="202"/>
      <c r="N80" s="202"/>
      <c r="O80" s="203"/>
      <c r="P80" s="203"/>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c r="AN80" s="161"/>
      <c r="AO80" s="161"/>
      <c r="AP80" s="161"/>
      <c r="AQ80" s="161"/>
      <c r="AR80" s="161"/>
      <c r="AS80" s="161"/>
      <c r="AT80" s="161"/>
      <c r="AU80" s="161"/>
      <c r="AV80" s="161"/>
      <c r="AW80" s="161"/>
      <c r="AX80" s="161"/>
      <c r="AY80" s="161"/>
      <c r="AZ80" s="161"/>
      <c r="BA80" s="161"/>
      <c r="BB80" s="161"/>
      <c r="BC80" s="161"/>
      <c r="BD80" s="161"/>
    </row>
    <row r="81" spans="1:84" x14ac:dyDescent="0.25">
      <c r="A81" s="202"/>
      <c r="B81" s="202"/>
      <c r="C81" s="202"/>
      <c r="D81" s="202"/>
      <c r="E81" s="202"/>
      <c r="F81" s="202"/>
      <c r="G81" s="202"/>
      <c r="H81" s="202"/>
      <c r="I81" s="202"/>
      <c r="J81" s="202"/>
      <c r="K81" s="202"/>
      <c r="L81" s="202"/>
      <c r="M81" s="202"/>
      <c r="N81" s="202"/>
      <c r="O81" s="203"/>
      <c r="P81" s="203"/>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c r="AN81" s="161"/>
      <c r="AO81" s="161"/>
      <c r="AP81" s="161"/>
      <c r="AQ81" s="161"/>
      <c r="AR81" s="161"/>
      <c r="AS81" s="161"/>
      <c r="AT81" s="161"/>
      <c r="AU81" s="161"/>
      <c r="AV81" s="161"/>
      <c r="AW81" s="161"/>
      <c r="AX81" s="161"/>
      <c r="AY81" s="161"/>
      <c r="AZ81" s="161"/>
      <c r="BA81" s="161"/>
      <c r="BB81" s="161"/>
      <c r="BC81" s="161"/>
      <c r="BD81" s="161"/>
    </row>
    <row r="82" spans="1:84" x14ac:dyDescent="0.25">
      <c r="A82" s="202"/>
      <c r="B82" s="202"/>
      <c r="C82" s="202"/>
      <c r="D82" s="202"/>
      <c r="E82" s="202"/>
      <c r="F82" s="202"/>
      <c r="G82" s="202"/>
      <c r="H82" s="202"/>
      <c r="I82" s="202"/>
      <c r="J82" s="202"/>
      <c r="K82" s="202"/>
      <c r="L82" s="202"/>
      <c r="M82" s="202"/>
      <c r="N82" s="202"/>
      <c r="O82" s="203"/>
      <c r="P82" s="203"/>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c r="AN82" s="161"/>
      <c r="AO82" s="161"/>
      <c r="AP82" s="161"/>
      <c r="AQ82" s="161"/>
      <c r="AR82" s="161"/>
      <c r="AS82" s="161"/>
      <c r="AT82" s="161"/>
      <c r="AU82" s="161"/>
      <c r="AV82" s="161"/>
      <c r="AW82" s="161"/>
      <c r="AX82" s="161"/>
      <c r="AY82" s="161"/>
      <c r="AZ82" s="161"/>
      <c r="BA82" s="161"/>
      <c r="BB82" s="161"/>
      <c r="BC82" s="161"/>
      <c r="BD82" s="161"/>
    </row>
    <row r="83" spans="1:84" x14ac:dyDescent="0.25">
      <c r="A83" s="202"/>
      <c r="B83" s="202"/>
      <c r="C83" s="202"/>
      <c r="D83" s="202"/>
      <c r="E83" s="202"/>
      <c r="F83" s="202"/>
      <c r="G83" s="202"/>
      <c r="H83" s="202"/>
      <c r="I83" s="202"/>
      <c r="J83" s="202"/>
      <c r="K83" s="202"/>
      <c r="L83" s="202"/>
      <c r="M83" s="202"/>
      <c r="N83" s="202"/>
      <c r="O83" s="203"/>
      <c r="P83" s="203"/>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c r="AN83" s="161"/>
      <c r="AO83" s="161"/>
      <c r="AP83" s="161"/>
      <c r="AQ83" s="161"/>
      <c r="AR83" s="161"/>
      <c r="AS83" s="161"/>
      <c r="AT83" s="161"/>
      <c r="AU83" s="161"/>
      <c r="AV83" s="161"/>
      <c r="AW83" s="161"/>
      <c r="AX83" s="161"/>
      <c r="AY83" s="161"/>
      <c r="AZ83" s="161"/>
      <c r="BA83" s="161"/>
      <c r="BB83" s="161"/>
      <c r="BC83" s="161"/>
      <c r="BD83" s="161"/>
    </row>
    <row r="84" spans="1:84" x14ac:dyDescent="0.25">
      <c r="A84" s="202"/>
      <c r="B84" s="202"/>
      <c r="C84" s="202"/>
      <c r="D84" s="202"/>
      <c r="E84" s="202"/>
      <c r="F84" s="202"/>
      <c r="G84" s="202"/>
      <c r="H84" s="202"/>
      <c r="I84" s="202"/>
      <c r="J84" s="202"/>
      <c r="K84" s="202"/>
      <c r="L84" s="202"/>
      <c r="M84" s="202"/>
      <c r="N84" s="202"/>
      <c r="O84" s="203"/>
      <c r="P84" s="203"/>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c r="AN84" s="161"/>
      <c r="AO84" s="161"/>
      <c r="AP84" s="161"/>
      <c r="AQ84" s="161"/>
      <c r="AR84" s="161"/>
      <c r="AS84" s="161"/>
      <c r="AT84" s="161"/>
      <c r="AU84" s="161"/>
      <c r="AV84" s="161"/>
      <c r="AW84" s="161"/>
      <c r="AX84" s="161"/>
      <c r="AY84" s="161"/>
      <c r="AZ84" s="161"/>
      <c r="BA84" s="161"/>
      <c r="BB84" s="161"/>
      <c r="BC84" s="161"/>
      <c r="BD84" s="161"/>
    </row>
    <row r="85" spans="1:84" x14ac:dyDescent="0.25">
      <c r="A85" s="202"/>
      <c r="B85" s="202"/>
      <c r="C85" s="202"/>
      <c r="D85" s="202"/>
      <c r="E85" s="202"/>
      <c r="F85" s="202"/>
      <c r="G85" s="202"/>
      <c r="H85" s="202"/>
      <c r="I85" s="202"/>
      <c r="J85" s="202"/>
      <c r="K85" s="202"/>
      <c r="L85" s="202"/>
      <c r="M85" s="202"/>
      <c r="N85" s="202"/>
      <c r="O85" s="203"/>
      <c r="P85" s="203"/>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c r="AN85" s="161"/>
      <c r="AO85" s="161"/>
      <c r="AP85" s="161"/>
      <c r="AQ85" s="161"/>
      <c r="AR85" s="161"/>
      <c r="AS85" s="161"/>
      <c r="AT85" s="161"/>
      <c r="AU85" s="161"/>
      <c r="AV85" s="161"/>
      <c r="AW85" s="161"/>
      <c r="AX85" s="161"/>
      <c r="AY85" s="161"/>
      <c r="AZ85" s="161"/>
      <c r="BA85" s="161"/>
      <c r="BB85" s="161"/>
      <c r="BC85" s="161"/>
      <c r="BD85" s="161"/>
    </row>
    <row r="86" spans="1:84" x14ac:dyDescent="0.25">
      <c r="A86" s="202"/>
      <c r="B86" s="202"/>
      <c r="C86" s="202"/>
      <c r="D86" s="202"/>
      <c r="E86" s="202"/>
      <c r="F86" s="202"/>
      <c r="G86" s="202"/>
      <c r="H86" s="202"/>
      <c r="I86" s="202"/>
      <c r="J86" s="202"/>
      <c r="K86" s="202"/>
      <c r="L86" s="202"/>
      <c r="M86" s="202"/>
      <c r="N86" s="202"/>
      <c r="O86" s="203"/>
      <c r="P86" s="203"/>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c r="AO86" s="161"/>
      <c r="AP86" s="161"/>
      <c r="AQ86" s="161"/>
      <c r="AR86" s="161"/>
      <c r="AS86" s="161"/>
      <c r="AT86" s="161"/>
      <c r="AU86" s="161"/>
      <c r="AV86" s="161"/>
      <c r="AW86" s="161"/>
      <c r="AX86" s="161"/>
      <c r="AY86" s="161"/>
      <c r="AZ86" s="161"/>
      <c r="BA86" s="161"/>
      <c r="BB86" s="161"/>
      <c r="BC86" s="161"/>
      <c r="BD86" s="161"/>
    </row>
    <row r="87" spans="1:84" x14ac:dyDescent="0.25">
      <c r="A87" s="202"/>
      <c r="B87" s="202"/>
      <c r="C87" s="202"/>
      <c r="D87" s="202"/>
      <c r="E87" s="202"/>
      <c r="F87" s="202"/>
      <c r="G87" s="202"/>
      <c r="H87" s="202"/>
      <c r="I87" s="202"/>
      <c r="J87" s="202"/>
      <c r="K87" s="202"/>
      <c r="L87" s="202"/>
      <c r="M87" s="202"/>
      <c r="N87" s="202"/>
      <c r="O87" s="203"/>
      <c r="P87" s="203"/>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c r="AN87" s="161"/>
      <c r="AO87" s="161"/>
      <c r="AP87" s="161"/>
      <c r="AQ87" s="161"/>
      <c r="AR87" s="161"/>
      <c r="AS87" s="161"/>
      <c r="AT87" s="161"/>
      <c r="AU87" s="161"/>
      <c r="AV87" s="161"/>
      <c r="AW87" s="161"/>
      <c r="AX87" s="161"/>
      <c r="AY87" s="161"/>
      <c r="AZ87" s="161"/>
      <c r="BA87" s="161"/>
      <c r="BB87" s="161"/>
      <c r="BC87" s="161"/>
      <c r="BD87" s="161"/>
    </row>
    <row r="88" spans="1:84" x14ac:dyDescent="0.25">
      <c r="A88" s="202"/>
      <c r="B88" s="202"/>
      <c r="C88" s="202"/>
      <c r="D88" s="202"/>
      <c r="E88" s="202"/>
      <c r="F88" s="202"/>
      <c r="G88" s="202"/>
      <c r="H88" s="202"/>
      <c r="I88" s="202"/>
      <c r="J88" s="202"/>
      <c r="K88" s="202"/>
      <c r="L88" s="202"/>
      <c r="M88" s="202"/>
      <c r="N88" s="202"/>
      <c r="O88" s="203"/>
      <c r="P88" s="203"/>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c r="AN88" s="161"/>
      <c r="AO88" s="161"/>
      <c r="AP88" s="161"/>
      <c r="AQ88" s="161"/>
      <c r="AR88" s="161"/>
      <c r="AS88" s="161"/>
      <c r="AT88" s="161"/>
      <c r="AU88" s="161"/>
      <c r="AV88" s="161"/>
      <c r="AW88" s="161"/>
      <c r="AX88" s="161"/>
      <c r="AY88" s="161"/>
      <c r="AZ88" s="161"/>
      <c r="BA88" s="161"/>
      <c r="BB88" s="161"/>
      <c r="BC88" s="161"/>
      <c r="BD88" s="161"/>
    </row>
    <row r="89" spans="1:84" x14ac:dyDescent="0.25">
      <c r="A89" s="202"/>
      <c r="B89" s="202"/>
      <c r="C89" s="202"/>
      <c r="D89" s="202"/>
      <c r="E89" s="202"/>
      <c r="F89" s="202"/>
      <c r="G89" s="202"/>
      <c r="H89" s="202"/>
      <c r="I89" s="202"/>
      <c r="J89" s="202"/>
      <c r="K89" s="202"/>
      <c r="L89" s="202"/>
      <c r="M89" s="202"/>
      <c r="N89" s="202"/>
      <c r="O89" s="203"/>
      <c r="P89" s="203"/>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c r="AV89" s="161"/>
      <c r="AW89" s="161"/>
      <c r="AX89" s="161"/>
      <c r="AY89" s="161"/>
      <c r="AZ89" s="161"/>
      <c r="BA89" s="161"/>
      <c r="BB89" s="161"/>
      <c r="BC89" s="161"/>
      <c r="BD89" s="161"/>
    </row>
    <row r="90" spans="1:84" x14ac:dyDescent="0.25">
      <c r="A90" s="202"/>
      <c r="B90" s="202"/>
      <c r="C90" s="202"/>
      <c r="D90" s="202"/>
      <c r="E90" s="202"/>
      <c r="F90" s="202"/>
      <c r="G90" s="202"/>
      <c r="H90" s="202"/>
      <c r="I90" s="202"/>
      <c r="J90" s="202"/>
      <c r="K90" s="202"/>
      <c r="L90" s="202"/>
      <c r="M90" s="202"/>
      <c r="N90" s="202"/>
      <c r="O90" s="203"/>
      <c r="P90" s="203"/>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1"/>
      <c r="AY90" s="161"/>
      <c r="AZ90" s="161"/>
      <c r="BA90" s="161"/>
      <c r="BB90" s="161"/>
      <c r="BC90" s="161"/>
      <c r="BD90" s="161"/>
    </row>
    <row r="91" spans="1:84" x14ac:dyDescent="0.25">
      <c r="A91" s="202"/>
      <c r="B91" s="202"/>
      <c r="C91" s="202"/>
      <c r="D91" s="202"/>
      <c r="E91" s="202"/>
      <c r="F91" s="202"/>
      <c r="G91" s="202"/>
      <c r="H91" s="202"/>
      <c r="I91" s="202"/>
      <c r="J91" s="202"/>
      <c r="K91" s="202"/>
      <c r="L91" s="202"/>
      <c r="M91" s="202"/>
      <c r="N91" s="202"/>
      <c r="O91" s="203"/>
      <c r="P91" s="203"/>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c r="AN91" s="161"/>
      <c r="AO91" s="161"/>
      <c r="AP91" s="161"/>
      <c r="AQ91" s="161"/>
      <c r="AR91" s="161"/>
      <c r="AS91" s="161"/>
      <c r="AT91" s="161"/>
      <c r="AU91" s="161"/>
      <c r="AV91" s="161"/>
      <c r="AW91" s="161"/>
      <c r="AX91" s="161"/>
      <c r="AY91" s="161"/>
      <c r="AZ91" s="161"/>
      <c r="BA91" s="161"/>
      <c r="BB91" s="161"/>
      <c r="BC91" s="161"/>
      <c r="BD91" s="161"/>
    </row>
    <row r="92" spans="1:84" x14ac:dyDescent="0.25">
      <c r="A92" s="202"/>
      <c r="B92" s="202"/>
      <c r="C92" s="202"/>
      <c r="D92" s="202"/>
      <c r="E92" s="202"/>
      <c r="F92" s="202"/>
      <c r="G92" s="202"/>
      <c r="H92" s="202"/>
      <c r="I92" s="202"/>
      <c r="J92" s="202"/>
      <c r="K92" s="202"/>
      <c r="L92" s="202"/>
      <c r="M92" s="202"/>
      <c r="N92" s="202"/>
      <c r="O92" s="203"/>
      <c r="P92" s="203"/>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1"/>
      <c r="AY92" s="161"/>
      <c r="AZ92" s="161"/>
      <c r="BA92" s="161"/>
      <c r="BB92" s="161"/>
      <c r="BC92" s="161"/>
      <c r="BD92" s="161"/>
    </row>
    <row r="93" spans="1:84" x14ac:dyDescent="0.25">
      <c r="A93" s="202"/>
      <c r="B93" s="202"/>
      <c r="C93" s="202"/>
      <c r="D93" s="202"/>
      <c r="E93" s="202"/>
      <c r="F93" s="202"/>
      <c r="G93" s="202"/>
      <c r="H93" s="202"/>
      <c r="I93" s="202"/>
      <c r="J93" s="202"/>
      <c r="K93" s="202"/>
      <c r="L93" s="202"/>
      <c r="M93" s="202"/>
      <c r="N93" s="202"/>
      <c r="O93" s="203"/>
      <c r="P93" s="203"/>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c r="AN93" s="161"/>
      <c r="AO93" s="161"/>
      <c r="AP93" s="161"/>
      <c r="AQ93" s="161"/>
      <c r="AR93" s="161"/>
      <c r="AS93" s="161"/>
      <c r="AT93" s="161"/>
      <c r="AU93" s="161"/>
      <c r="AV93" s="161"/>
      <c r="AW93" s="161"/>
      <c r="AX93" s="161"/>
      <c r="AY93" s="161"/>
      <c r="AZ93" s="161"/>
      <c r="BA93" s="161"/>
      <c r="BB93" s="161"/>
      <c r="BC93" s="161"/>
      <c r="BD93" s="161"/>
    </row>
    <row r="94" spans="1:84" x14ac:dyDescent="0.25">
      <c r="A94" s="202"/>
      <c r="B94" s="202"/>
      <c r="C94" s="202"/>
      <c r="D94" s="202"/>
      <c r="E94" s="202"/>
      <c r="F94" s="202"/>
      <c r="G94" s="202"/>
      <c r="H94" s="202"/>
      <c r="I94" s="202"/>
      <c r="J94" s="202"/>
      <c r="K94" s="202"/>
      <c r="L94" s="202"/>
      <c r="M94" s="202"/>
      <c r="N94" s="202"/>
      <c r="O94" s="203"/>
      <c r="P94" s="203"/>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c r="AN94" s="161"/>
      <c r="AO94" s="161"/>
      <c r="AP94" s="161"/>
      <c r="AQ94" s="161"/>
      <c r="AR94" s="161"/>
      <c r="AS94" s="161"/>
      <c r="AT94" s="161"/>
      <c r="AU94" s="161"/>
      <c r="AV94" s="161"/>
      <c r="AW94" s="161"/>
      <c r="AX94" s="161"/>
      <c r="AY94" s="161"/>
      <c r="AZ94" s="161"/>
      <c r="BA94" s="161"/>
      <c r="BB94" s="161"/>
      <c r="BC94" s="161"/>
      <c r="BD94" s="161"/>
    </row>
    <row r="95" spans="1:84" x14ac:dyDescent="0.25">
      <c r="A95" s="202"/>
      <c r="B95" s="202"/>
      <c r="C95" s="202"/>
      <c r="D95" s="202"/>
      <c r="E95" s="202"/>
      <c r="F95" s="202"/>
      <c r="G95" s="202"/>
      <c r="H95" s="202"/>
      <c r="I95" s="202"/>
      <c r="J95" s="202"/>
      <c r="K95" s="202"/>
      <c r="L95" s="202"/>
      <c r="M95" s="202"/>
      <c r="N95" s="202"/>
      <c r="O95" s="203"/>
      <c r="P95" s="203"/>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c r="AN95" s="161"/>
      <c r="AO95" s="161"/>
      <c r="AP95" s="161"/>
      <c r="AQ95" s="161"/>
      <c r="AR95" s="161"/>
      <c r="AS95" s="161"/>
      <c r="AT95" s="161"/>
      <c r="AU95" s="161"/>
      <c r="AV95" s="161"/>
      <c r="AW95" s="161"/>
      <c r="AX95" s="161"/>
      <c r="AY95" s="161"/>
      <c r="AZ95" s="161"/>
      <c r="BA95" s="161"/>
      <c r="BB95" s="161"/>
      <c r="BC95" s="161"/>
      <c r="BD95" s="161"/>
    </row>
    <row r="96" spans="1:84" x14ac:dyDescent="0.25">
      <c r="A96" s="202"/>
      <c r="B96" s="202"/>
      <c r="C96" s="202"/>
      <c r="D96" s="202"/>
      <c r="E96" s="202"/>
      <c r="F96" s="202"/>
      <c r="G96" s="202"/>
      <c r="H96" s="202"/>
      <c r="I96" s="202"/>
      <c r="J96" s="202"/>
      <c r="K96" s="202"/>
      <c r="L96" s="202"/>
      <c r="M96" s="202"/>
      <c r="N96" s="202"/>
      <c r="O96" s="203"/>
      <c r="P96" s="203"/>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c r="AN96" s="161"/>
      <c r="AO96" s="161"/>
      <c r="AP96" s="161"/>
      <c r="AQ96" s="161"/>
      <c r="AR96" s="161"/>
      <c r="AS96" s="161"/>
      <c r="AT96" s="161"/>
      <c r="AU96" s="161"/>
      <c r="AV96" s="161"/>
      <c r="AW96" s="161"/>
      <c r="AX96" s="161"/>
      <c r="AY96" s="161"/>
      <c r="AZ96" s="161"/>
      <c r="BA96" s="161"/>
      <c r="BB96" s="161"/>
      <c r="BC96" s="161"/>
      <c r="BD96" s="161"/>
      <c r="CB96" s="203"/>
      <c r="CC96" s="203"/>
      <c r="CD96" s="203"/>
      <c r="CE96" s="203"/>
      <c r="CF96" s="203"/>
    </row>
    <row r="97" spans="1:84" x14ac:dyDescent="0.25">
      <c r="A97" s="202"/>
      <c r="B97" s="202"/>
      <c r="C97" s="202"/>
      <c r="D97" s="202"/>
      <c r="E97" s="202"/>
      <c r="F97" s="202"/>
      <c r="G97" s="202"/>
      <c r="H97" s="202"/>
      <c r="I97" s="202"/>
      <c r="J97" s="202"/>
      <c r="K97" s="202"/>
      <c r="L97" s="202"/>
      <c r="M97" s="202"/>
      <c r="N97" s="202"/>
      <c r="O97" s="203"/>
      <c r="P97" s="203"/>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CB97" s="203"/>
      <c r="CC97" s="203"/>
      <c r="CD97" s="203"/>
      <c r="CE97" s="203"/>
      <c r="CF97" s="203"/>
    </row>
    <row r="98" spans="1:84" x14ac:dyDescent="0.25">
      <c r="A98" s="202"/>
      <c r="B98" s="202"/>
      <c r="C98" s="202"/>
      <c r="D98" s="202"/>
      <c r="E98" s="202"/>
      <c r="F98" s="202"/>
      <c r="G98" s="202"/>
      <c r="H98" s="202"/>
      <c r="I98" s="202"/>
      <c r="J98" s="202"/>
      <c r="K98" s="202"/>
      <c r="L98" s="202"/>
      <c r="M98" s="202"/>
      <c r="N98" s="202"/>
      <c r="O98" s="203"/>
      <c r="P98" s="203"/>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1"/>
      <c r="AY98" s="161"/>
      <c r="AZ98" s="161"/>
      <c r="BA98" s="161"/>
      <c r="BB98" s="161"/>
      <c r="BC98" s="161"/>
      <c r="BD98" s="161"/>
      <c r="CB98" s="203"/>
      <c r="CC98" s="203"/>
      <c r="CD98" s="204"/>
      <c r="CE98" s="203"/>
      <c r="CF98" s="203"/>
    </row>
    <row r="99" spans="1:84" x14ac:dyDescent="0.25">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c r="AN99" s="161"/>
      <c r="AO99" s="161"/>
      <c r="AP99" s="161"/>
      <c r="AQ99" s="161"/>
      <c r="AR99" s="161"/>
      <c r="AS99" s="161"/>
      <c r="AT99" s="161"/>
      <c r="AU99" s="161"/>
      <c r="AV99" s="161"/>
      <c r="AW99" s="161"/>
      <c r="AX99" s="161"/>
      <c r="AY99" s="161"/>
      <c r="AZ99" s="161"/>
      <c r="BA99" s="161"/>
      <c r="BB99" s="161"/>
      <c r="BC99" s="161"/>
      <c r="BD99" s="161"/>
      <c r="CB99" s="203"/>
      <c r="CC99" s="203"/>
      <c r="CD99" s="204"/>
      <c r="CE99" s="203"/>
      <c r="CF99" s="203"/>
    </row>
    <row r="100" spans="1:84" x14ac:dyDescent="0.25">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c r="AW100" s="161"/>
      <c r="AX100" s="161"/>
      <c r="AY100" s="161"/>
      <c r="AZ100" s="161"/>
      <c r="BA100" s="161"/>
      <c r="BB100" s="161"/>
      <c r="BC100" s="161"/>
      <c r="BD100" s="161"/>
      <c r="CB100" s="203"/>
      <c r="CC100" s="203"/>
      <c r="CD100" s="204"/>
      <c r="CE100" s="203"/>
      <c r="CF100" s="203"/>
    </row>
    <row r="101" spans="1:84" x14ac:dyDescent="0.25">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c r="AN101" s="161"/>
      <c r="AO101" s="161"/>
      <c r="AP101" s="161"/>
      <c r="AQ101" s="161"/>
      <c r="AR101" s="161"/>
      <c r="AS101" s="161"/>
      <c r="AT101" s="161"/>
      <c r="AU101" s="161"/>
      <c r="AV101" s="161"/>
      <c r="AW101" s="161"/>
      <c r="AX101" s="161"/>
      <c r="AY101" s="161"/>
      <c r="AZ101" s="161"/>
      <c r="BA101" s="161"/>
      <c r="BB101" s="161"/>
      <c r="BC101" s="161"/>
      <c r="BD101" s="161"/>
      <c r="CB101" s="203"/>
      <c r="CC101" s="203"/>
      <c r="CD101" s="203"/>
      <c r="CE101" s="203"/>
      <c r="CF101" s="203"/>
    </row>
    <row r="102" spans="1:84" x14ac:dyDescent="0.25">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c r="AN102" s="161"/>
      <c r="AO102" s="161"/>
      <c r="AP102" s="161"/>
      <c r="AQ102" s="161"/>
      <c r="AR102" s="161"/>
      <c r="AS102" s="161"/>
      <c r="AT102" s="161"/>
      <c r="AU102" s="161"/>
      <c r="AV102" s="161"/>
      <c r="AW102" s="161"/>
      <c r="AX102" s="161"/>
      <c r="AY102" s="161"/>
      <c r="AZ102" s="161"/>
      <c r="BA102" s="161"/>
      <c r="BB102" s="161"/>
      <c r="BC102" s="161"/>
      <c r="BD102" s="161"/>
      <c r="CB102" s="203"/>
      <c r="CC102" s="203"/>
      <c r="CD102" s="203"/>
      <c r="CE102" s="203"/>
      <c r="CF102" s="203"/>
    </row>
    <row r="103" spans="1:84" x14ac:dyDescent="0.25">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c r="AW103" s="161"/>
      <c r="AX103" s="161"/>
      <c r="AY103" s="161"/>
      <c r="AZ103" s="161"/>
      <c r="BA103" s="161"/>
      <c r="BB103" s="161"/>
      <c r="BC103" s="161"/>
      <c r="BD103" s="161"/>
      <c r="CB103" s="203"/>
      <c r="CC103" s="203"/>
      <c r="CD103" s="204"/>
      <c r="CE103" s="203"/>
      <c r="CF103" s="203"/>
    </row>
    <row r="104" spans="1:84" x14ac:dyDescent="0.25">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c r="AN104" s="161"/>
      <c r="AO104" s="161"/>
      <c r="AP104" s="161"/>
      <c r="AQ104" s="161"/>
      <c r="AR104" s="161"/>
      <c r="AS104" s="161"/>
      <c r="AT104" s="161"/>
      <c r="AU104" s="161"/>
      <c r="AV104" s="161"/>
      <c r="AW104" s="161"/>
      <c r="AX104" s="161"/>
      <c r="AY104" s="161"/>
      <c r="AZ104" s="161"/>
      <c r="BA104" s="161"/>
      <c r="BB104" s="161"/>
      <c r="BC104" s="161"/>
      <c r="BD104" s="161"/>
      <c r="CB104" s="203"/>
      <c r="CC104" s="203"/>
      <c r="CD104" s="204"/>
      <c r="CE104" s="203"/>
      <c r="CF104" s="203"/>
    </row>
    <row r="105" spans="1:84" x14ac:dyDescent="0.25">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c r="AN105" s="161"/>
      <c r="AO105" s="161"/>
      <c r="AP105" s="161"/>
      <c r="AQ105" s="161"/>
      <c r="AR105" s="161"/>
      <c r="AS105" s="161"/>
      <c r="AT105" s="161"/>
      <c r="AU105" s="161"/>
      <c r="AV105" s="161"/>
      <c r="AW105" s="161"/>
      <c r="AX105" s="161"/>
      <c r="AY105" s="161"/>
      <c r="AZ105" s="161"/>
      <c r="BA105" s="161"/>
      <c r="BB105" s="161"/>
      <c r="BC105" s="161"/>
      <c r="BD105" s="161"/>
      <c r="CB105" s="203"/>
      <c r="CC105" s="203"/>
      <c r="CD105" s="205"/>
      <c r="CE105" s="203"/>
      <c r="CF105" s="203"/>
    </row>
    <row r="106" spans="1:84" x14ac:dyDescent="0.25">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1"/>
      <c r="AY106" s="161"/>
      <c r="AZ106" s="161"/>
      <c r="BA106" s="161"/>
      <c r="BB106" s="161"/>
      <c r="BC106" s="161"/>
      <c r="BD106" s="161"/>
      <c r="CB106" s="203"/>
      <c r="CC106" s="203"/>
      <c r="CD106" s="203"/>
      <c r="CE106" s="203"/>
      <c r="CF106" s="203"/>
    </row>
    <row r="107" spans="1:84" x14ac:dyDescent="0.25">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c r="AN107" s="161"/>
      <c r="AO107" s="161"/>
      <c r="AP107" s="161"/>
      <c r="AQ107" s="161"/>
      <c r="AR107" s="161"/>
      <c r="AS107" s="161"/>
      <c r="AT107" s="161"/>
      <c r="AU107" s="161"/>
      <c r="AV107" s="161"/>
      <c r="AW107" s="161"/>
      <c r="AX107" s="161"/>
      <c r="AY107" s="161"/>
      <c r="AZ107" s="161"/>
      <c r="BA107" s="161"/>
      <c r="BB107" s="161"/>
      <c r="BC107" s="161"/>
      <c r="BD107" s="161"/>
      <c r="CB107" s="203"/>
      <c r="CC107" s="203"/>
      <c r="CD107" s="203"/>
      <c r="CE107" s="203"/>
      <c r="CF107" s="203"/>
    </row>
    <row r="108" spans="1:84" x14ac:dyDescent="0.25">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c r="AN108" s="161"/>
      <c r="AO108" s="161"/>
      <c r="AP108" s="161"/>
      <c r="AQ108" s="161"/>
      <c r="AR108" s="161"/>
      <c r="AS108" s="161"/>
      <c r="AT108" s="161"/>
      <c r="AU108" s="161"/>
      <c r="AV108" s="161"/>
      <c r="AW108" s="161"/>
      <c r="AX108" s="161"/>
      <c r="AY108" s="161"/>
      <c r="AZ108" s="161"/>
      <c r="BA108" s="161"/>
      <c r="BB108" s="161"/>
      <c r="BC108" s="161"/>
      <c r="BD108" s="161"/>
    </row>
    <row r="109" spans="1:84" x14ac:dyDescent="0.25">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c r="AO109" s="161"/>
      <c r="AP109" s="161"/>
      <c r="AQ109" s="161"/>
      <c r="AR109" s="161"/>
      <c r="AS109" s="161"/>
      <c r="AT109" s="161"/>
      <c r="AU109" s="161"/>
      <c r="AV109" s="161"/>
      <c r="AW109" s="161"/>
      <c r="AX109" s="161"/>
      <c r="AY109" s="161"/>
      <c r="AZ109" s="161"/>
      <c r="BA109" s="161"/>
      <c r="BB109" s="161"/>
      <c r="BC109" s="161"/>
      <c r="BD109" s="161"/>
    </row>
    <row r="110" spans="1:84" x14ac:dyDescent="0.25">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c r="AN110" s="161"/>
      <c r="AO110" s="161"/>
      <c r="AP110" s="161"/>
      <c r="AQ110" s="161"/>
      <c r="AR110" s="161"/>
      <c r="AS110" s="161"/>
      <c r="AT110" s="161"/>
      <c r="AU110" s="161"/>
      <c r="AV110" s="161"/>
      <c r="AW110" s="161"/>
      <c r="AX110" s="161"/>
      <c r="AY110" s="161"/>
      <c r="AZ110" s="161"/>
      <c r="BA110" s="161"/>
      <c r="BB110" s="161"/>
      <c r="BC110" s="161"/>
      <c r="BD110" s="161"/>
    </row>
    <row r="111" spans="1:84" x14ac:dyDescent="0.25">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c r="AN111" s="161"/>
      <c r="AO111" s="161"/>
      <c r="AP111" s="161"/>
      <c r="AQ111" s="161"/>
      <c r="AR111" s="161"/>
      <c r="AS111" s="161"/>
      <c r="AT111" s="161"/>
      <c r="AU111" s="161"/>
      <c r="AV111" s="161"/>
      <c r="AW111" s="161"/>
      <c r="AX111" s="161"/>
      <c r="AY111" s="161"/>
      <c r="AZ111" s="161"/>
      <c r="BA111" s="161"/>
      <c r="BB111" s="161"/>
      <c r="BC111" s="161"/>
      <c r="BD111" s="161"/>
    </row>
    <row r="112" spans="1:84" x14ac:dyDescent="0.25">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c r="AN112" s="161"/>
      <c r="AO112" s="161"/>
      <c r="AP112" s="161"/>
      <c r="AQ112" s="161"/>
      <c r="AR112" s="161"/>
      <c r="AS112" s="161"/>
      <c r="AT112" s="161"/>
      <c r="AU112" s="161"/>
      <c r="AV112" s="161"/>
      <c r="AW112" s="161"/>
      <c r="AX112" s="161"/>
      <c r="AY112" s="161"/>
      <c r="AZ112" s="161"/>
      <c r="BA112" s="161"/>
      <c r="BB112" s="161"/>
      <c r="BC112" s="161"/>
      <c r="BD112" s="161"/>
    </row>
    <row r="113" spans="15:56" x14ac:dyDescent="0.25">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c r="AW113" s="161"/>
      <c r="AX113" s="161"/>
      <c r="AY113" s="161"/>
      <c r="AZ113" s="161"/>
      <c r="BA113" s="161"/>
      <c r="BB113" s="161"/>
      <c r="BC113" s="161"/>
      <c r="BD113" s="161"/>
    </row>
    <row r="114" spans="15:56" x14ac:dyDescent="0.25">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c r="AN114" s="161"/>
      <c r="AO114" s="161"/>
      <c r="AP114" s="161"/>
      <c r="AQ114" s="161"/>
      <c r="AR114" s="161"/>
      <c r="AS114" s="161"/>
      <c r="AT114" s="161"/>
      <c r="AU114" s="161"/>
      <c r="AV114" s="161"/>
      <c r="AW114" s="161"/>
      <c r="AX114" s="161"/>
      <c r="AY114" s="161"/>
      <c r="AZ114" s="161"/>
      <c r="BA114" s="161"/>
      <c r="BB114" s="161"/>
      <c r="BC114" s="161"/>
      <c r="BD114" s="161"/>
    </row>
    <row r="115" spans="15:56" x14ac:dyDescent="0.25">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c r="AN115" s="161"/>
      <c r="AO115" s="161"/>
      <c r="AP115" s="161"/>
      <c r="AQ115" s="161"/>
      <c r="AR115" s="161"/>
      <c r="AS115" s="161"/>
      <c r="AT115" s="161"/>
      <c r="AU115" s="161"/>
      <c r="AV115" s="161"/>
      <c r="AW115" s="161"/>
      <c r="AX115" s="161"/>
      <c r="AY115" s="161"/>
      <c r="AZ115" s="161"/>
      <c r="BA115" s="161"/>
      <c r="BB115" s="161"/>
      <c r="BC115" s="161"/>
      <c r="BD115" s="161"/>
    </row>
    <row r="116" spans="15:56" x14ac:dyDescent="0.25">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c r="AN116" s="161"/>
      <c r="AO116" s="161"/>
      <c r="AP116" s="161"/>
      <c r="AQ116" s="161"/>
      <c r="AR116" s="161"/>
      <c r="AS116" s="161"/>
      <c r="AT116" s="161"/>
      <c r="AU116" s="161"/>
      <c r="AV116" s="161"/>
      <c r="AW116" s="161"/>
      <c r="AX116" s="161"/>
      <c r="AY116" s="161"/>
      <c r="AZ116" s="161"/>
      <c r="BA116" s="161"/>
      <c r="BB116" s="161"/>
      <c r="BC116" s="161"/>
      <c r="BD116" s="161"/>
    </row>
    <row r="117" spans="15:56" x14ac:dyDescent="0.25">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c r="AO117" s="161"/>
      <c r="AP117" s="161"/>
      <c r="AQ117" s="161"/>
      <c r="AR117" s="161"/>
      <c r="AS117" s="161"/>
      <c r="AT117" s="161"/>
      <c r="AU117" s="161"/>
      <c r="AV117" s="161"/>
      <c r="AW117" s="161"/>
      <c r="AX117" s="161"/>
      <c r="AY117" s="161"/>
      <c r="AZ117" s="161"/>
      <c r="BA117" s="161"/>
      <c r="BB117" s="161"/>
      <c r="BC117" s="161"/>
      <c r="BD117" s="161"/>
    </row>
    <row r="118" spans="15:56" x14ac:dyDescent="0.25">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c r="AO118" s="161"/>
      <c r="AP118" s="161"/>
      <c r="AQ118" s="161"/>
      <c r="AR118" s="161"/>
      <c r="AS118" s="161"/>
      <c r="AT118" s="161"/>
      <c r="AU118" s="161"/>
      <c r="AV118" s="161"/>
      <c r="AW118" s="161"/>
      <c r="AX118" s="161"/>
      <c r="AY118" s="161"/>
      <c r="AZ118" s="161"/>
      <c r="BA118" s="161"/>
      <c r="BB118" s="161"/>
      <c r="BC118" s="161"/>
      <c r="BD118" s="161"/>
    </row>
    <row r="119" spans="15:56" x14ac:dyDescent="0.25">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c r="AN119" s="161"/>
      <c r="AO119" s="161"/>
      <c r="AP119" s="161"/>
      <c r="AQ119" s="161"/>
      <c r="AR119" s="161"/>
      <c r="AS119" s="161"/>
      <c r="AT119" s="161"/>
      <c r="AU119" s="161"/>
      <c r="AV119" s="161"/>
      <c r="AW119" s="161"/>
      <c r="AX119" s="161"/>
      <c r="AY119" s="161"/>
      <c r="AZ119" s="161"/>
      <c r="BA119" s="161"/>
      <c r="BB119" s="161"/>
      <c r="BC119" s="161"/>
      <c r="BD119" s="161"/>
    </row>
    <row r="120" spans="15:56" x14ac:dyDescent="0.25">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c r="AN120" s="161"/>
      <c r="AO120" s="161"/>
      <c r="AP120" s="161"/>
      <c r="AQ120" s="161"/>
      <c r="AR120" s="161"/>
      <c r="AS120" s="161"/>
      <c r="AT120" s="161"/>
      <c r="AU120" s="161"/>
      <c r="AV120" s="161"/>
      <c r="AW120" s="161"/>
      <c r="AX120" s="161"/>
      <c r="AY120" s="161"/>
      <c r="AZ120" s="161"/>
      <c r="BA120" s="161"/>
      <c r="BB120" s="161"/>
      <c r="BC120" s="161"/>
      <c r="BD120" s="161"/>
    </row>
    <row r="121" spans="15:56" x14ac:dyDescent="0.25">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c r="AN121" s="161"/>
      <c r="AO121" s="161"/>
      <c r="AP121" s="161"/>
      <c r="AQ121" s="161"/>
      <c r="AR121" s="161"/>
      <c r="AS121" s="161"/>
      <c r="AT121" s="161"/>
      <c r="AU121" s="161"/>
      <c r="AV121" s="161"/>
      <c r="AW121" s="161"/>
      <c r="AX121" s="161"/>
      <c r="AY121" s="161"/>
      <c r="AZ121" s="161"/>
      <c r="BA121" s="161"/>
      <c r="BB121" s="161"/>
      <c r="BC121" s="161"/>
      <c r="BD121" s="161"/>
    </row>
    <row r="122" spans="15:56" x14ac:dyDescent="0.25">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c r="AR122" s="161"/>
      <c r="AS122" s="161"/>
      <c r="AT122" s="161"/>
      <c r="AU122" s="161"/>
      <c r="AV122" s="161"/>
      <c r="AW122" s="161"/>
      <c r="AX122" s="161"/>
      <c r="AY122" s="161"/>
      <c r="AZ122" s="161"/>
      <c r="BA122" s="161"/>
      <c r="BB122" s="161"/>
      <c r="BC122" s="161"/>
      <c r="BD122" s="161"/>
    </row>
    <row r="123" spans="15:56" x14ac:dyDescent="0.25">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c r="AW123" s="161"/>
      <c r="AX123" s="161"/>
      <c r="AY123" s="161"/>
      <c r="AZ123" s="161"/>
      <c r="BA123" s="161"/>
      <c r="BB123" s="161"/>
      <c r="BC123" s="161"/>
      <c r="BD123" s="161"/>
    </row>
    <row r="124" spans="15:56" x14ac:dyDescent="0.25">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c r="AN124" s="161"/>
      <c r="AO124" s="161"/>
      <c r="AP124" s="161"/>
      <c r="AQ124" s="161"/>
      <c r="AR124" s="161"/>
      <c r="AS124" s="161"/>
      <c r="AT124" s="161"/>
      <c r="AU124" s="161"/>
      <c r="AV124" s="161"/>
      <c r="AW124" s="161"/>
      <c r="AX124" s="161"/>
      <c r="AY124" s="161"/>
      <c r="AZ124" s="161"/>
      <c r="BA124" s="161"/>
      <c r="BB124" s="161"/>
      <c r="BC124" s="161"/>
      <c r="BD124" s="161"/>
    </row>
    <row r="125" spans="15:56" x14ac:dyDescent="0.25">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c r="AR125" s="161"/>
      <c r="AS125" s="161"/>
      <c r="AT125" s="161"/>
      <c r="AU125" s="161"/>
      <c r="AV125" s="161"/>
      <c r="AW125" s="161"/>
      <c r="AX125" s="161"/>
      <c r="AY125" s="161"/>
      <c r="AZ125" s="161"/>
      <c r="BA125" s="161"/>
      <c r="BB125" s="161"/>
      <c r="BC125" s="161"/>
      <c r="BD125" s="161"/>
    </row>
    <row r="126" spans="15:56" x14ac:dyDescent="0.25">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c r="AN126" s="161"/>
      <c r="AO126" s="161"/>
      <c r="AP126" s="161"/>
      <c r="AQ126" s="161"/>
      <c r="AR126" s="161"/>
      <c r="AS126" s="161"/>
      <c r="AT126" s="161"/>
      <c r="AU126" s="161"/>
      <c r="AV126" s="161"/>
      <c r="AW126" s="161"/>
      <c r="AX126" s="161"/>
      <c r="AY126" s="161"/>
      <c r="AZ126" s="161"/>
      <c r="BA126" s="161"/>
      <c r="BB126" s="161"/>
      <c r="BC126" s="161"/>
      <c r="BD126" s="161"/>
    </row>
    <row r="127" spans="15:56" x14ac:dyDescent="0.25">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c r="AN127" s="161"/>
      <c r="AO127" s="161"/>
      <c r="AP127" s="161"/>
      <c r="AQ127" s="161"/>
      <c r="AR127" s="161"/>
      <c r="AS127" s="161"/>
      <c r="AT127" s="161"/>
      <c r="AU127" s="161"/>
      <c r="AV127" s="161"/>
      <c r="AW127" s="161"/>
      <c r="AX127" s="161"/>
      <c r="AY127" s="161"/>
      <c r="AZ127" s="161"/>
      <c r="BA127" s="161"/>
      <c r="BB127" s="161"/>
      <c r="BC127" s="161"/>
      <c r="BD127" s="161"/>
    </row>
    <row r="128" spans="15:56" x14ac:dyDescent="0.25">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c r="AN128" s="161"/>
      <c r="AO128" s="161"/>
      <c r="AP128" s="161"/>
      <c r="AQ128" s="161"/>
      <c r="AR128" s="161"/>
      <c r="AS128" s="161"/>
      <c r="AT128" s="161"/>
      <c r="AU128" s="161"/>
      <c r="AV128" s="161"/>
      <c r="AW128" s="161"/>
      <c r="AX128" s="161"/>
      <c r="AY128" s="161"/>
      <c r="AZ128" s="161"/>
      <c r="BA128" s="161"/>
      <c r="BB128" s="161"/>
      <c r="BC128" s="161"/>
      <c r="BD128" s="161"/>
    </row>
    <row r="129" spans="15:56" x14ac:dyDescent="0.25">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row>
    <row r="130" spans="15:56" x14ac:dyDescent="0.25">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c r="AN130" s="161"/>
      <c r="AO130" s="161"/>
      <c r="AP130" s="161"/>
      <c r="AQ130" s="161"/>
      <c r="AR130" s="161"/>
      <c r="AS130" s="161"/>
      <c r="AT130" s="161"/>
      <c r="AU130" s="161"/>
      <c r="AV130" s="161"/>
      <c r="AW130" s="161"/>
      <c r="AX130" s="161"/>
      <c r="AY130" s="161"/>
      <c r="AZ130" s="161"/>
      <c r="BA130" s="161"/>
      <c r="BB130" s="161"/>
      <c r="BC130" s="161"/>
      <c r="BD130" s="161"/>
    </row>
    <row r="131" spans="15:56" x14ac:dyDescent="0.25">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row>
    <row r="132" spans="15:56" x14ac:dyDescent="0.25">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c r="AN132" s="161"/>
      <c r="AO132" s="161"/>
      <c r="AP132" s="161"/>
      <c r="AQ132" s="161"/>
      <c r="AR132" s="161"/>
      <c r="AS132" s="161"/>
      <c r="AT132" s="161"/>
      <c r="AU132" s="161"/>
      <c r="AV132" s="161"/>
      <c r="AW132" s="161"/>
      <c r="AX132" s="161"/>
      <c r="AY132" s="161"/>
      <c r="AZ132" s="161"/>
      <c r="BA132" s="161"/>
      <c r="BB132" s="161"/>
      <c r="BC132" s="161"/>
      <c r="BD132" s="161"/>
    </row>
    <row r="133" spans="15:56" x14ac:dyDescent="0.25">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c r="AN133" s="161"/>
      <c r="AO133" s="161"/>
      <c r="AP133" s="161"/>
      <c r="AQ133" s="161"/>
      <c r="AR133" s="161"/>
      <c r="AS133" s="161"/>
      <c r="AT133" s="161"/>
      <c r="AU133" s="161"/>
      <c r="AV133" s="161"/>
      <c r="AW133" s="161"/>
      <c r="AX133" s="161"/>
      <c r="AY133" s="161"/>
      <c r="AZ133" s="161"/>
      <c r="BA133" s="161"/>
      <c r="BB133" s="161"/>
      <c r="BC133" s="161"/>
      <c r="BD133" s="161"/>
    </row>
    <row r="134" spans="15:56" x14ac:dyDescent="0.25">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c r="AN134" s="161"/>
      <c r="AO134" s="161"/>
      <c r="AP134" s="161"/>
      <c r="AQ134" s="161"/>
      <c r="AR134" s="161"/>
      <c r="AS134" s="161"/>
      <c r="AT134" s="161"/>
      <c r="AU134" s="161"/>
      <c r="AV134" s="161"/>
      <c r="AW134" s="161"/>
      <c r="AX134" s="161"/>
      <c r="AY134" s="161"/>
      <c r="AZ134" s="161"/>
      <c r="BA134" s="161"/>
      <c r="BB134" s="161"/>
      <c r="BC134" s="161"/>
      <c r="BD134" s="161"/>
    </row>
    <row r="135" spans="15:56" x14ac:dyDescent="0.25">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c r="AN135" s="161"/>
      <c r="AO135" s="161"/>
      <c r="AP135" s="161"/>
      <c r="AQ135" s="161"/>
      <c r="AR135" s="161"/>
      <c r="AS135" s="161"/>
      <c r="AT135" s="161"/>
      <c r="AU135" s="161"/>
      <c r="AV135" s="161"/>
      <c r="AW135" s="161"/>
      <c r="AX135" s="161"/>
      <c r="AY135" s="161"/>
      <c r="AZ135" s="161"/>
      <c r="BA135" s="161"/>
      <c r="BB135" s="161"/>
      <c r="BC135" s="161"/>
      <c r="BD135" s="161"/>
    </row>
    <row r="136" spans="15:56" x14ac:dyDescent="0.25">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c r="AN136" s="161"/>
      <c r="AO136" s="161"/>
      <c r="AP136" s="161"/>
      <c r="AQ136" s="161"/>
      <c r="AR136" s="161"/>
      <c r="AS136" s="161"/>
      <c r="AT136" s="161"/>
      <c r="AU136" s="161"/>
      <c r="AV136" s="161"/>
      <c r="AW136" s="161"/>
      <c r="AX136" s="161"/>
      <c r="AY136" s="161"/>
      <c r="AZ136" s="161"/>
      <c r="BA136" s="161"/>
      <c r="BB136" s="161"/>
      <c r="BC136" s="161"/>
      <c r="BD136" s="161"/>
    </row>
    <row r="137" spans="15:56" x14ac:dyDescent="0.25">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c r="AN137" s="161"/>
      <c r="AO137" s="161"/>
      <c r="AP137" s="161"/>
      <c r="AQ137" s="161"/>
      <c r="AR137" s="161"/>
      <c r="AS137" s="161"/>
      <c r="AT137" s="161"/>
      <c r="AU137" s="161"/>
      <c r="AV137" s="161"/>
      <c r="AW137" s="161"/>
      <c r="AX137" s="161"/>
      <c r="AY137" s="161"/>
      <c r="AZ137" s="161"/>
      <c r="BA137" s="161"/>
      <c r="BB137" s="161"/>
      <c r="BC137" s="161"/>
      <c r="BD137" s="161"/>
    </row>
    <row r="138" spans="15:56" x14ac:dyDescent="0.25">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c r="AN138" s="161"/>
      <c r="AO138" s="161"/>
      <c r="AP138" s="161"/>
      <c r="AQ138" s="161"/>
      <c r="AR138" s="161"/>
      <c r="AS138" s="161"/>
      <c r="AT138" s="161"/>
      <c r="AU138" s="161"/>
      <c r="AV138" s="161"/>
      <c r="AW138" s="161"/>
      <c r="AX138" s="161"/>
      <c r="AY138" s="161"/>
      <c r="AZ138" s="161"/>
      <c r="BA138" s="161"/>
      <c r="BB138" s="161"/>
      <c r="BC138" s="161"/>
      <c r="BD138" s="161"/>
    </row>
    <row r="139" spans="15:56" x14ac:dyDescent="0.25">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c r="AN139" s="161"/>
      <c r="AO139" s="161"/>
      <c r="AP139" s="161"/>
      <c r="AQ139" s="161"/>
      <c r="AR139" s="161"/>
      <c r="AS139" s="161"/>
      <c r="AT139" s="161"/>
      <c r="AU139" s="161"/>
      <c r="AV139" s="161"/>
      <c r="AW139" s="161"/>
      <c r="AX139" s="161"/>
      <c r="AY139" s="161"/>
      <c r="AZ139" s="161"/>
      <c r="BA139" s="161"/>
      <c r="BB139" s="161"/>
      <c r="BC139" s="161"/>
      <c r="BD139" s="161"/>
    </row>
    <row r="140" spans="15:56" x14ac:dyDescent="0.25">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c r="AN140" s="161"/>
      <c r="AO140" s="161"/>
      <c r="AP140" s="161"/>
      <c r="AQ140" s="161"/>
      <c r="AR140" s="161"/>
      <c r="AS140" s="161"/>
      <c r="AT140" s="161"/>
      <c r="AU140" s="161"/>
      <c r="AV140" s="161"/>
      <c r="AW140" s="161"/>
      <c r="AX140" s="161"/>
      <c r="AY140" s="161"/>
      <c r="AZ140" s="161"/>
      <c r="BA140" s="161"/>
      <c r="BB140" s="161"/>
      <c r="BC140" s="161"/>
      <c r="BD140" s="161"/>
    </row>
    <row r="141" spans="15:56" x14ac:dyDescent="0.25">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c r="AN141" s="161"/>
      <c r="AO141" s="161"/>
      <c r="AP141" s="161"/>
      <c r="AQ141" s="161"/>
      <c r="AR141" s="161"/>
      <c r="AS141" s="161"/>
      <c r="AT141" s="161"/>
      <c r="AU141" s="161"/>
      <c r="AV141" s="161"/>
      <c r="AW141" s="161"/>
      <c r="AX141" s="161"/>
      <c r="AY141" s="161"/>
      <c r="AZ141" s="161"/>
      <c r="BA141" s="161"/>
      <c r="BB141" s="161"/>
      <c r="BC141" s="161"/>
      <c r="BD141" s="161"/>
    </row>
    <row r="142" spans="15:56" x14ac:dyDescent="0.25">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c r="AN142" s="161"/>
      <c r="AO142" s="161"/>
      <c r="AP142" s="161"/>
      <c r="AQ142" s="161"/>
      <c r="AR142" s="161"/>
      <c r="AS142" s="161"/>
      <c r="AT142" s="161"/>
      <c r="AU142" s="161"/>
      <c r="AV142" s="161"/>
      <c r="AW142" s="161"/>
      <c r="AX142" s="161"/>
      <c r="AY142" s="161"/>
      <c r="AZ142" s="161"/>
      <c r="BA142" s="161"/>
      <c r="BB142" s="161"/>
      <c r="BC142" s="161"/>
      <c r="BD142" s="161"/>
    </row>
    <row r="143" spans="15:56" x14ac:dyDescent="0.25">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c r="AN143" s="161"/>
      <c r="AO143" s="161"/>
      <c r="AP143" s="161"/>
      <c r="AQ143" s="161"/>
      <c r="AR143" s="161"/>
      <c r="AS143" s="161"/>
      <c r="AT143" s="161"/>
      <c r="AU143" s="161"/>
      <c r="AV143" s="161"/>
      <c r="AW143" s="161"/>
      <c r="AX143" s="161"/>
      <c r="AY143" s="161"/>
      <c r="AZ143" s="161"/>
      <c r="BA143" s="161"/>
      <c r="BB143" s="161"/>
      <c r="BC143" s="161"/>
      <c r="BD143" s="161"/>
    </row>
    <row r="144" spans="15:56" x14ac:dyDescent="0.25">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c r="AN144" s="161"/>
      <c r="AO144" s="161"/>
      <c r="AP144" s="161"/>
      <c r="AQ144" s="161"/>
      <c r="AR144" s="161"/>
      <c r="AS144" s="161"/>
      <c r="AT144" s="161"/>
      <c r="AU144" s="161"/>
      <c r="AV144" s="161"/>
      <c r="AW144" s="161"/>
      <c r="AX144" s="161"/>
      <c r="AY144" s="161"/>
      <c r="AZ144" s="161"/>
      <c r="BA144" s="161"/>
      <c r="BB144" s="161"/>
      <c r="BC144" s="161"/>
      <c r="BD144" s="161"/>
    </row>
    <row r="145" spans="15:56" x14ac:dyDescent="0.25">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c r="AN145" s="161"/>
      <c r="AO145" s="161"/>
      <c r="AP145" s="161"/>
      <c r="AQ145" s="161"/>
      <c r="AR145" s="161"/>
      <c r="AS145" s="161"/>
      <c r="AT145" s="161"/>
      <c r="AU145" s="161"/>
      <c r="AV145" s="161"/>
      <c r="AW145" s="161"/>
      <c r="AX145" s="161"/>
      <c r="AY145" s="161"/>
      <c r="AZ145" s="161"/>
      <c r="BA145" s="161"/>
      <c r="BB145" s="161"/>
      <c r="BC145" s="161"/>
      <c r="BD145" s="161"/>
    </row>
    <row r="146" spans="15:56" x14ac:dyDescent="0.25">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c r="AN146" s="161"/>
      <c r="AO146" s="161"/>
      <c r="AP146" s="161"/>
      <c r="AQ146" s="161"/>
      <c r="AR146" s="161"/>
      <c r="AS146" s="161"/>
      <c r="AT146" s="161"/>
      <c r="AU146" s="161"/>
      <c r="AV146" s="161"/>
      <c r="AW146" s="161"/>
      <c r="AX146" s="161"/>
      <c r="AY146" s="161"/>
      <c r="AZ146" s="161"/>
      <c r="BA146" s="161"/>
      <c r="BB146" s="161"/>
      <c r="BC146" s="161"/>
      <c r="BD146" s="161"/>
    </row>
    <row r="147" spans="15:56" x14ac:dyDescent="0.25">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c r="AN147" s="161"/>
      <c r="AO147" s="161"/>
      <c r="AP147" s="161"/>
      <c r="AQ147" s="161"/>
      <c r="AR147" s="161"/>
      <c r="AS147" s="161"/>
      <c r="AT147" s="161"/>
      <c r="AU147" s="161"/>
      <c r="AV147" s="161"/>
      <c r="AW147" s="161"/>
      <c r="AX147" s="161"/>
      <c r="AY147" s="161"/>
      <c r="AZ147" s="161"/>
      <c r="BA147" s="161"/>
      <c r="BB147" s="161"/>
      <c r="BC147" s="161"/>
      <c r="BD147" s="161"/>
    </row>
    <row r="148" spans="15:56" x14ac:dyDescent="0.25">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c r="AN148" s="161"/>
      <c r="AO148" s="161"/>
      <c r="AP148" s="161"/>
      <c r="AQ148" s="161"/>
      <c r="AR148" s="161"/>
      <c r="AS148" s="161"/>
      <c r="AT148" s="161"/>
      <c r="AU148" s="161"/>
      <c r="AV148" s="161"/>
      <c r="AW148" s="161"/>
      <c r="AX148" s="161"/>
      <c r="AY148" s="161"/>
      <c r="AZ148" s="161"/>
      <c r="BA148" s="161"/>
      <c r="BB148" s="161"/>
      <c r="BC148" s="161"/>
      <c r="BD148" s="161"/>
    </row>
    <row r="149" spans="15:56" x14ac:dyDescent="0.25">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c r="AN149" s="161"/>
      <c r="AO149" s="161"/>
      <c r="AP149" s="161"/>
      <c r="AQ149" s="161"/>
      <c r="AR149" s="161"/>
      <c r="AS149" s="161"/>
      <c r="AT149" s="161"/>
      <c r="AU149" s="161"/>
      <c r="AV149" s="161"/>
      <c r="AW149" s="161"/>
      <c r="AX149" s="161"/>
      <c r="AY149" s="161"/>
      <c r="AZ149" s="161"/>
      <c r="BA149" s="161"/>
      <c r="BB149" s="161"/>
      <c r="BC149" s="161"/>
      <c r="BD149" s="161"/>
    </row>
    <row r="150" spans="15:56" x14ac:dyDescent="0.25">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c r="AW150" s="161"/>
      <c r="AX150" s="161"/>
      <c r="AY150" s="161"/>
      <c r="AZ150" s="161"/>
      <c r="BA150" s="161"/>
      <c r="BB150" s="161"/>
      <c r="BC150" s="161"/>
      <c r="BD150" s="161"/>
    </row>
    <row r="151" spans="15:56" x14ac:dyDescent="0.25">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c r="AN151" s="161"/>
      <c r="AO151" s="161"/>
      <c r="AP151" s="161"/>
      <c r="AQ151" s="161"/>
      <c r="AR151" s="161"/>
      <c r="AS151" s="161"/>
      <c r="AT151" s="161"/>
      <c r="AU151" s="161"/>
      <c r="AV151" s="161"/>
      <c r="AW151" s="161"/>
      <c r="AX151" s="161"/>
      <c r="AY151" s="161"/>
      <c r="AZ151" s="161"/>
      <c r="BA151" s="161"/>
      <c r="BB151" s="161"/>
      <c r="BC151" s="161"/>
      <c r="BD151" s="161"/>
    </row>
    <row r="152" spans="15:56" x14ac:dyDescent="0.25">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c r="AN152" s="161"/>
      <c r="AO152" s="161"/>
      <c r="AP152" s="161"/>
      <c r="AQ152" s="161"/>
      <c r="AR152" s="161"/>
      <c r="AS152" s="161"/>
      <c r="AT152" s="161"/>
      <c r="AU152" s="161"/>
      <c r="AV152" s="161"/>
      <c r="AW152" s="161"/>
      <c r="AX152" s="161"/>
      <c r="AY152" s="161"/>
      <c r="AZ152" s="161"/>
      <c r="BA152" s="161"/>
      <c r="BB152" s="161"/>
      <c r="BC152" s="161"/>
      <c r="BD152" s="161"/>
    </row>
    <row r="153" spans="15:56" x14ac:dyDescent="0.25">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c r="AN153" s="161"/>
      <c r="AO153" s="161"/>
      <c r="AP153" s="161"/>
      <c r="AQ153" s="161"/>
      <c r="AR153" s="161"/>
      <c r="AS153" s="161"/>
      <c r="AT153" s="161"/>
      <c r="AU153" s="161"/>
      <c r="AV153" s="161"/>
      <c r="AW153" s="161"/>
      <c r="AX153" s="161"/>
      <c r="AY153" s="161"/>
      <c r="AZ153" s="161"/>
      <c r="BA153" s="161"/>
      <c r="BB153" s="161"/>
      <c r="BC153" s="161"/>
      <c r="BD153" s="161"/>
    </row>
    <row r="154" spans="15:56" x14ac:dyDescent="0.25">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c r="AN154" s="161"/>
      <c r="AO154" s="161"/>
      <c r="AP154" s="161"/>
      <c r="AQ154" s="161"/>
      <c r="AR154" s="161"/>
      <c r="AS154" s="161"/>
      <c r="AT154" s="161"/>
      <c r="AU154" s="161"/>
      <c r="AV154" s="161"/>
      <c r="AW154" s="161"/>
      <c r="AX154" s="161"/>
      <c r="AY154" s="161"/>
      <c r="AZ154" s="161"/>
      <c r="BA154" s="161"/>
      <c r="BB154" s="161"/>
      <c r="BC154" s="161"/>
      <c r="BD154" s="161"/>
    </row>
    <row r="155" spans="15:56" x14ac:dyDescent="0.25">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c r="AO155" s="161"/>
      <c r="AP155" s="161"/>
      <c r="AQ155" s="161"/>
      <c r="AR155" s="161"/>
      <c r="AS155" s="161"/>
      <c r="AT155" s="161"/>
      <c r="AU155" s="161"/>
      <c r="AV155" s="161"/>
      <c r="AW155" s="161"/>
      <c r="AX155" s="161"/>
      <c r="AY155" s="161"/>
      <c r="AZ155" s="161"/>
      <c r="BA155" s="161"/>
      <c r="BB155" s="161"/>
      <c r="BC155" s="161"/>
      <c r="BD155" s="161"/>
    </row>
    <row r="156" spans="15:56" x14ac:dyDescent="0.25">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c r="AW156" s="161"/>
      <c r="AX156" s="161"/>
      <c r="AY156" s="161"/>
      <c r="AZ156" s="161"/>
      <c r="BA156" s="161"/>
      <c r="BB156" s="161"/>
      <c r="BC156" s="161"/>
      <c r="BD156" s="161"/>
    </row>
    <row r="157" spans="15:56" x14ac:dyDescent="0.25">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c r="AN157" s="161"/>
      <c r="AO157" s="161"/>
      <c r="AP157" s="161"/>
      <c r="AQ157" s="161"/>
      <c r="AR157" s="161"/>
      <c r="AS157" s="161"/>
      <c r="AT157" s="161"/>
      <c r="AU157" s="161"/>
      <c r="AV157" s="161"/>
      <c r="AW157" s="161"/>
      <c r="AX157" s="161"/>
      <c r="AY157" s="161"/>
      <c r="AZ157" s="161"/>
      <c r="BA157" s="161"/>
      <c r="BB157" s="161"/>
      <c r="BC157" s="161"/>
      <c r="BD157" s="161"/>
    </row>
    <row r="158" spans="15:56" x14ac:dyDescent="0.25">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c r="AN158" s="161"/>
      <c r="AO158" s="161"/>
      <c r="AP158" s="161"/>
      <c r="AQ158" s="161"/>
      <c r="AR158" s="161"/>
      <c r="AS158" s="161"/>
      <c r="AT158" s="161"/>
      <c r="AU158" s="161"/>
      <c r="AV158" s="161"/>
      <c r="AW158" s="161"/>
      <c r="AX158" s="161"/>
      <c r="AY158" s="161"/>
      <c r="AZ158" s="161"/>
      <c r="BA158" s="161"/>
      <c r="BB158" s="161"/>
      <c r="BC158" s="161"/>
      <c r="BD158" s="161"/>
    </row>
    <row r="159" spans="15:56" x14ac:dyDescent="0.25">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c r="AN159" s="161"/>
      <c r="AO159" s="161"/>
      <c r="AP159" s="161"/>
      <c r="AQ159" s="161"/>
      <c r="AR159" s="161"/>
      <c r="AS159" s="161"/>
      <c r="AT159" s="161"/>
      <c r="AU159" s="161"/>
      <c r="AV159" s="161"/>
      <c r="AW159" s="161"/>
      <c r="AX159" s="161"/>
      <c r="AY159" s="161"/>
      <c r="AZ159" s="161"/>
      <c r="BA159" s="161"/>
      <c r="BB159" s="161"/>
      <c r="BC159" s="161"/>
      <c r="BD159" s="161"/>
    </row>
    <row r="160" spans="15:56" x14ac:dyDescent="0.25">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c r="AN160" s="161"/>
      <c r="AO160" s="161"/>
      <c r="AP160" s="161"/>
      <c r="AQ160" s="161"/>
      <c r="AR160" s="161"/>
      <c r="AS160" s="161"/>
      <c r="AT160" s="161"/>
      <c r="AU160" s="161"/>
      <c r="AV160" s="161"/>
      <c r="AW160" s="161"/>
      <c r="AX160" s="161"/>
      <c r="AY160" s="161"/>
      <c r="AZ160" s="161"/>
      <c r="BA160" s="161"/>
      <c r="BB160" s="161"/>
      <c r="BC160" s="161"/>
      <c r="BD160" s="161"/>
    </row>
    <row r="161" spans="15:56" x14ac:dyDescent="0.25">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c r="AN161" s="161"/>
      <c r="AO161" s="161"/>
      <c r="AP161" s="161"/>
      <c r="AQ161" s="161"/>
      <c r="AR161" s="161"/>
      <c r="AS161" s="161"/>
      <c r="AT161" s="161"/>
      <c r="AU161" s="161"/>
      <c r="AV161" s="161"/>
      <c r="AW161" s="161"/>
      <c r="AX161" s="161"/>
      <c r="AY161" s="161"/>
      <c r="AZ161" s="161"/>
      <c r="BA161" s="161"/>
      <c r="BB161" s="161"/>
      <c r="BC161" s="161"/>
      <c r="BD161" s="161"/>
    </row>
    <row r="162" spans="15:56" x14ac:dyDescent="0.25">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c r="AN162" s="161"/>
      <c r="AO162" s="161"/>
      <c r="AP162" s="161"/>
      <c r="AQ162" s="161"/>
      <c r="AR162" s="161"/>
      <c r="AS162" s="161"/>
      <c r="AT162" s="161"/>
      <c r="AU162" s="161"/>
      <c r="AV162" s="161"/>
      <c r="AW162" s="161"/>
      <c r="AX162" s="161"/>
      <c r="AY162" s="161"/>
      <c r="AZ162" s="161"/>
      <c r="BA162" s="161"/>
      <c r="BB162" s="161"/>
      <c r="BC162" s="161"/>
      <c r="BD162" s="161"/>
    </row>
    <row r="163" spans="15:56" x14ac:dyDescent="0.25">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c r="AN163" s="161"/>
      <c r="AO163" s="161"/>
      <c r="AP163" s="161"/>
      <c r="AQ163" s="161"/>
      <c r="AR163" s="161"/>
      <c r="AS163" s="161"/>
      <c r="AT163" s="161"/>
      <c r="AU163" s="161"/>
      <c r="AV163" s="161"/>
      <c r="AW163" s="161"/>
      <c r="AX163" s="161"/>
      <c r="AY163" s="161"/>
      <c r="AZ163" s="161"/>
      <c r="BA163" s="161"/>
      <c r="BB163" s="161"/>
      <c r="BC163" s="161"/>
      <c r="BD163" s="161"/>
    </row>
    <row r="164" spans="15:56" x14ac:dyDescent="0.25">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c r="AW164" s="161"/>
      <c r="AX164" s="161"/>
      <c r="AY164" s="161"/>
      <c r="AZ164" s="161"/>
      <c r="BA164" s="161"/>
      <c r="BB164" s="161"/>
      <c r="BC164" s="161"/>
      <c r="BD164" s="161"/>
    </row>
    <row r="165" spans="15:56" x14ac:dyDescent="0.25">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c r="AN165" s="161"/>
      <c r="AO165" s="161"/>
      <c r="AP165" s="161"/>
      <c r="AQ165" s="161"/>
      <c r="AR165" s="161"/>
      <c r="AS165" s="161"/>
      <c r="AT165" s="161"/>
      <c r="AU165" s="161"/>
      <c r="AV165" s="161"/>
      <c r="AW165" s="161"/>
      <c r="AX165" s="161"/>
      <c r="AY165" s="161"/>
      <c r="AZ165" s="161"/>
      <c r="BA165" s="161"/>
      <c r="BB165" s="161"/>
      <c r="BC165" s="161"/>
      <c r="BD165" s="161"/>
    </row>
    <row r="166" spans="15:56" x14ac:dyDescent="0.25">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161"/>
      <c r="AO166" s="161"/>
      <c r="AP166" s="161"/>
      <c r="AQ166" s="161"/>
      <c r="AR166" s="161"/>
      <c r="AS166" s="161"/>
      <c r="AT166" s="161"/>
      <c r="AU166" s="161"/>
      <c r="AV166" s="161"/>
      <c r="AW166" s="161"/>
      <c r="AX166" s="161"/>
      <c r="AY166" s="161"/>
      <c r="AZ166" s="161"/>
      <c r="BA166" s="161"/>
      <c r="BB166" s="161"/>
      <c r="BC166" s="161"/>
      <c r="BD166" s="161"/>
    </row>
    <row r="167" spans="15:56" x14ac:dyDescent="0.25">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c r="AN167" s="161"/>
      <c r="AO167" s="161"/>
      <c r="AP167" s="161"/>
      <c r="AQ167" s="161"/>
      <c r="AR167" s="161"/>
      <c r="AS167" s="161"/>
      <c r="AT167" s="161"/>
      <c r="AU167" s="161"/>
      <c r="AV167" s="161"/>
      <c r="AW167" s="161"/>
      <c r="AX167" s="161"/>
      <c r="AY167" s="161"/>
      <c r="AZ167" s="161"/>
      <c r="BA167" s="161"/>
      <c r="BB167" s="161"/>
      <c r="BC167" s="161"/>
      <c r="BD167" s="161"/>
    </row>
    <row r="168" spans="15:56" x14ac:dyDescent="0.25">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161"/>
      <c r="AO168" s="161"/>
      <c r="AP168" s="161"/>
      <c r="AQ168" s="161"/>
      <c r="AR168" s="161"/>
      <c r="AS168" s="161"/>
      <c r="AT168" s="161"/>
      <c r="AU168" s="161"/>
      <c r="AV168" s="161"/>
      <c r="AW168" s="161"/>
      <c r="AX168" s="161"/>
      <c r="AY168" s="161"/>
      <c r="AZ168" s="161"/>
      <c r="BA168" s="161"/>
      <c r="BB168" s="161"/>
      <c r="BC168" s="161"/>
      <c r="BD168" s="161"/>
    </row>
    <row r="169" spans="15:56" x14ac:dyDescent="0.25">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c r="AN169" s="161"/>
      <c r="AO169" s="161"/>
      <c r="AP169" s="161"/>
      <c r="AQ169" s="161"/>
      <c r="AR169" s="161"/>
      <c r="AS169" s="161"/>
      <c r="AT169" s="161"/>
      <c r="AU169" s="161"/>
      <c r="AV169" s="161"/>
      <c r="AW169" s="161"/>
      <c r="AX169" s="161"/>
      <c r="AY169" s="161"/>
      <c r="AZ169" s="161"/>
      <c r="BA169" s="161"/>
      <c r="BB169" s="161"/>
      <c r="BC169" s="161"/>
      <c r="BD169" s="161"/>
    </row>
    <row r="170" spans="15:56" x14ac:dyDescent="0.25">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c r="AN170" s="161"/>
      <c r="AO170" s="161"/>
      <c r="AP170" s="161"/>
      <c r="AQ170" s="161"/>
      <c r="AR170" s="161"/>
      <c r="AS170" s="161"/>
      <c r="AT170" s="161"/>
      <c r="AU170" s="161"/>
      <c r="AV170" s="161"/>
      <c r="AW170" s="161"/>
      <c r="AX170" s="161"/>
      <c r="AY170" s="161"/>
      <c r="AZ170" s="161"/>
      <c r="BA170" s="161"/>
      <c r="BB170" s="161"/>
      <c r="BC170" s="161"/>
      <c r="BD170" s="161"/>
    </row>
    <row r="171" spans="15:56" x14ac:dyDescent="0.25">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c r="AN171" s="161"/>
      <c r="AO171" s="161"/>
      <c r="AP171" s="161"/>
      <c r="AQ171" s="161"/>
      <c r="AR171" s="161"/>
      <c r="AS171" s="161"/>
      <c r="AT171" s="161"/>
      <c r="AU171" s="161"/>
      <c r="AV171" s="161"/>
      <c r="AW171" s="161"/>
      <c r="AX171" s="161"/>
      <c r="AY171" s="161"/>
      <c r="AZ171" s="161"/>
      <c r="BA171" s="161"/>
      <c r="BB171" s="161"/>
      <c r="BC171" s="161"/>
      <c r="BD171" s="161"/>
    </row>
    <row r="172" spans="15:56" x14ac:dyDescent="0.25">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c r="AN172" s="161"/>
      <c r="AO172" s="161"/>
      <c r="AP172" s="161"/>
      <c r="AQ172" s="161"/>
      <c r="AR172" s="161"/>
      <c r="AS172" s="161"/>
      <c r="AT172" s="161"/>
      <c r="AU172" s="161"/>
      <c r="AV172" s="161"/>
      <c r="AW172" s="161"/>
      <c r="AX172" s="161"/>
      <c r="AY172" s="161"/>
      <c r="AZ172" s="161"/>
      <c r="BA172" s="161"/>
      <c r="BB172" s="161"/>
      <c r="BC172" s="161"/>
      <c r="BD172" s="161"/>
    </row>
    <row r="173" spans="15:56" x14ac:dyDescent="0.25">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c r="AN173" s="161"/>
      <c r="AO173" s="161"/>
      <c r="AP173" s="161"/>
      <c r="AQ173" s="161"/>
      <c r="AR173" s="161"/>
      <c r="AS173" s="161"/>
      <c r="AT173" s="161"/>
      <c r="AU173" s="161"/>
      <c r="AV173" s="161"/>
      <c r="AW173" s="161"/>
      <c r="AX173" s="161"/>
      <c r="AY173" s="161"/>
      <c r="AZ173" s="161"/>
      <c r="BA173" s="161"/>
      <c r="BB173" s="161"/>
      <c r="BC173" s="161"/>
      <c r="BD173" s="161"/>
    </row>
    <row r="174" spans="15:56" x14ac:dyDescent="0.25">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c r="AN174" s="161"/>
      <c r="AO174" s="161"/>
      <c r="AP174" s="161"/>
      <c r="AQ174" s="161"/>
      <c r="AR174" s="161"/>
      <c r="AS174" s="161"/>
      <c r="AT174" s="161"/>
      <c r="AU174" s="161"/>
      <c r="AV174" s="161"/>
      <c r="AW174" s="161"/>
      <c r="AX174" s="161"/>
      <c r="AY174" s="161"/>
      <c r="AZ174" s="161"/>
      <c r="BA174" s="161"/>
      <c r="BB174" s="161"/>
      <c r="BC174" s="161"/>
      <c r="BD174" s="161"/>
    </row>
    <row r="175" spans="15:56" x14ac:dyDescent="0.25">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c r="AN175" s="161"/>
      <c r="AO175" s="161"/>
      <c r="AP175" s="161"/>
      <c r="AQ175" s="161"/>
      <c r="AR175" s="161"/>
      <c r="AS175" s="161"/>
      <c r="AT175" s="161"/>
      <c r="AU175" s="161"/>
      <c r="AV175" s="161"/>
      <c r="AW175" s="161"/>
      <c r="AX175" s="161"/>
      <c r="AY175" s="161"/>
      <c r="AZ175" s="161"/>
      <c r="BA175" s="161"/>
      <c r="BB175" s="161"/>
      <c r="BC175" s="161"/>
      <c r="BD175" s="161"/>
    </row>
    <row r="176" spans="15:56" x14ac:dyDescent="0.25">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c r="AN176" s="161"/>
      <c r="AO176" s="161"/>
      <c r="AP176" s="161"/>
      <c r="AQ176" s="161"/>
      <c r="AR176" s="161"/>
      <c r="AS176" s="161"/>
      <c r="AT176" s="161"/>
      <c r="AU176" s="161"/>
      <c r="AV176" s="161"/>
      <c r="AW176" s="161"/>
      <c r="AX176" s="161"/>
      <c r="AY176" s="161"/>
      <c r="AZ176" s="161"/>
      <c r="BA176" s="161"/>
      <c r="BB176" s="161"/>
      <c r="BC176" s="161"/>
      <c r="BD176" s="161"/>
    </row>
    <row r="177" spans="15:56" x14ac:dyDescent="0.25">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c r="AN177" s="161"/>
      <c r="AO177" s="161"/>
      <c r="AP177" s="161"/>
      <c r="AQ177" s="161"/>
      <c r="AR177" s="161"/>
      <c r="AS177" s="161"/>
      <c r="AT177" s="161"/>
      <c r="AU177" s="161"/>
      <c r="AV177" s="161"/>
      <c r="AW177" s="161"/>
      <c r="AX177" s="161"/>
      <c r="AY177" s="161"/>
      <c r="AZ177" s="161"/>
      <c r="BA177" s="161"/>
      <c r="BB177" s="161"/>
      <c r="BC177" s="161"/>
      <c r="BD177" s="161"/>
    </row>
    <row r="178" spans="15:56" x14ac:dyDescent="0.25">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c r="AN178" s="161"/>
      <c r="AO178" s="161"/>
      <c r="AP178" s="161"/>
      <c r="AQ178" s="161"/>
      <c r="AR178" s="161"/>
      <c r="AS178" s="161"/>
      <c r="AT178" s="161"/>
      <c r="AU178" s="161"/>
      <c r="AV178" s="161"/>
      <c r="AW178" s="161"/>
      <c r="AX178" s="161"/>
      <c r="AY178" s="161"/>
      <c r="AZ178" s="161"/>
      <c r="BA178" s="161"/>
      <c r="BB178" s="161"/>
      <c r="BC178" s="161"/>
      <c r="BD178" s="161"/>
    </row>
    <row r="179" spans="15:56" x14ac:dyDescent="0.25">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c r="AN179" s="161"/>
      <c r="AO179" s="161"/>
      <c r="AP179" s="161"/>
      <c r="AQ179" s="161"/>
      <c r="AR179" s="161"/>
      <c r="AS179" s="161"/>
      <c r="AT179" s="161"/>
      <c r="AU179" s="161"/>
      <c r="AV179" s="161"/>
      <c r="AW179" s="161"/>
      <c r="AX179" s="161"/>
      <c r="AY179" s="161"/>
      <c r="AZ179" s="161"/>
      <c r="BA179" s="161"/>
      <c r="BB179" s="161"/>
      <c r="BC179" s="161"/>
      <c r="BD179" s="161"/>
    </row>
    <row r="180" spans="15:56" x14ac:dyDescent="0.25">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c r="AN180" s="161"/>
      <c r="AO180" s="161"/>
      <c r="AP180" s="161"/>
      <c r="AQ180" s="161"/>
      <c r="AR180" s="161"/>
      <c r="AS180" s="161"/>
      <c r="AT180" s="161"/>
      <c r="AU180" s="161"/>
      <c r="AV180" s="161"/>
      <c r="AW180" s="161"/>
      <c r="AX180" s="161"/>
      <c r="AY180" s="161"/>
      <c r="AZ180" s="161"/>
      <c r="BA180" s="161"/>
      <c r="BB180" s="161"/>
      <c r="BC180" s="161"/>
      <c r="BD180" s="161"/>
    </row>
    <row r="181" spans="15:56" x14ac:dyDescent="0.25">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c r="AW181" s="161"/>
      <c r="AX181" s="161"/>
      <c r="AY181" s="161"/>
      <c r="AZ181" s="161"/>
      <c r="BA181" s="161"/>
      <c r="BB181" s="161"/>
      <c r="BC181" s="161"/>
      <c r="BD181" s="161"/>
    </row>
    <row r="182" spans="15:56" x14ac:dyDescent="0.25">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c r="AN182" s="161"/>
      <c r="AO182" s="161"/>
      <c r="AP182" s="161"/>
      <c r="AQ182" s="161"/>
      <c r="AR182" s="161"/>
      <c r="AS182" s="161"/>
      <c r="AT182" s="161"/>
      <c r="AU182" s="161"/>
      <c r="AV182" s="161"/>
      <c r="AW182" s="161"/>
      <c r="AX182" s="161"/>
      <c r="AY182" s="161"/>
      <c r="AZ182" s="161"/>
      <c r="BA182" s="161"/>
      <c r="BB182" s="161"/>
      <c r="BC182" s="161"/>
      <c r="BD182" s="161"/>
    </row>
    <row r="183" spans="15:56" x14ac:dyDescent="0.25">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c r="AW183" s="161"/>
      <c r="AX183" s="161"/>
      <c r="AY183" s="161"/>
      <c r="AZ183" s="161"/>
      <c r="BA183" s="161"/>
      <c r="BB183" s="161"/>
      <c r="BC183" s="161"/>
      <c r="BD183" s="161"/>
    </row>
    <row r="184" spans="15:56" x14ac:dyDescent="0.25">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c r="AN184" s="161"/>
      <c r="AO184" s="161"/>
      <c r="AP184" s="161"/>
      <c r="AQ184" s="161"/>
      <c r="AR184" s="161"/>
      <c r="AS184" s="161"/>
      <c r="AT184" s="161"/>
      <c r="AU184" s="161"/>
      <c r="AV184" s="161"/>
      <c r="AW184" s="161"/>
      <c r="AX184" s="161"/>
      <c r="AY184" s="161"/>
      <c r="AZ184" s="161"/>
      <c r="BA184" s="161"/>
      <c r="BB184" s="161"/>
      <c r="BC184" s="161"/>
      <c r="BD184" s="161"/>
    </row>
    <row r="185" spans="15:56" x14ac:dyDescent="0.25">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c r="AN185" s="161"/>
      <c r="AO185" s="161"/>
      <c r="AP185" s="161"/>
      <c r="AQ185" s="161"/>
      <c r="AR185" s="161"/>
      <c r="AS185" s="161"/>
      <c r="AT185" s="161"/>
      <c r="AU185" s="161"/>
      <c r="AV185" s="161"/>
      <c r="AW185" s="161"/>
      <c r="AX185" s="161"/>
      <c r="AY185" s="161"/>
      <c r="AZ185" s="161"/>
      <c r="BA185" s="161"/>
      <c r="BB185" s="161"/>
      <c r="BC185" s="161"/>
      <c r="BD185" s="161"/>
    </row>
    <row r="186" spans="15:56" x14ac:dyDescent="0.25">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c r="AN186" s="161"/>
      <c r="AO186" s="161"/>
      <c r="AP186" s="161"/>
      <c r="AQ186" s="161"/>
      <c r="AR186" s="161"/>
      <c r="AS186" s="161"/>
      <c r="AT186" s="161"/>
      <c r="AU186" s="161"/>
      <c r="AV186" s="161"/>
      <c r="AW186" s="161"/>
      <c r="AX186" s="161"/>
      <c r="AY186" s="161"/>
      <c r="AZ186" s="161"/>
      <c r="BA186" s="161"/>
      <c r="BB186" s="161"/>
      <c r="BC186" s="161"/>
      <c r="BD186" s="161"/>
    </row>
    <row r="187" spans="15:56" x14ac:dyDescent="0.25">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c r="AN187" s="161"/>
      <c r="AO187" s="161"/>
      <c r="AP187" s="161"/>
      <c r="AQ187" s="161"/>
      <c r="AR187" s="161"/>
      <c r="AS187" s="161"/>
      <c r="AT187" s="161"/>
      <c r="AU187" s="161"/>
      <c r="AV187" s="161"/>
      <c r="AW187" s="161"/>
      <c r="AX187" s="161"/>
      <c r="AY187" s="161"/>
      <c r="AZ187" s="161"/>
      <c r="BA187" s="161"/>
      <c r="BB187" s="161"/>
      <c r="BC187" s="161"/>
      <c r="BD187" s="161"/>
    </row>
    <row r="188" spans="15:56" x14ac:dyDescent="0.25">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1"/>
      <c r="AY188" s="161"/>
      <c r="AZ188" s="161"/>
      <c r="BA188" s="161"/>
      <c r="BB188" s="161"/>
      <c r="BC188" s="161"/>
      <c r="BD188" s="161"/>
    </row>
    <row r="189" spans="15:56" x14ac:dyDescent="0.25">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c r="AN189" s="161"/>
      <c r="AO189" s="161"/>
      <c r="AP189" s="161"/>
      <c r="AQ189" s="161"/>
      <c r="AR189" s="161"/>
      <c r="AS189" s="161"/>
      <c r="AT189" s="161"/>
      <c r="AU189" s="161"/>
      <c r="AV189" s="161"/>
      <c r="AW189" s="161"/>
      <c r="AX189" s="161"/>
      <c r="AY189" s="161"/>
      <c r="AZ189" s="161"/>
      <c r="BA189" s="161"/>
      <c r="BB189" s="161"/>
      <c r="BC189" s="161"/>
      <c r="BD189" s="161"/>
    </row>
    <row r="190" spans="15:56" x14ac:dyDescent="0.25">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c r="AN190" s="161"/>
      <c r="AO190" s="161"/>
      <c r="AP190" s="161"/>
      <c r="AQ190" s="161"/>
      <c r="AR190" s="161"/>
      <c r="AS190" s="161"/>
      <c r="AT190" s="161"/>
      <c r="AU190" s="161"/>
      <c r="AV190" s="161"/>
      <c r="AW190" s="161"/>
      <c r="AX190" s="161"/>
      <c r="AY190" s="161"/>
      <c r="AZ190" s="161"/>
      <c r="BA190" s="161"/>
      <c r="BB190" s="161"/>
      <c r="BC190" s="161"/>
      <c r="BD190" s="161"/>
    </row>
    <row r="191" spans="15:56" x14ac:dyDescent="0.25">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c r="AO191" s="161"/>
      <c r="AP191" s="161"/>
      <c r="AQ191" s="161"/>
      <c r="AR191" s="161"/>
      <c r="AS191" s="161"/>
      <c r="AT191" s="161"/>
      <c r="AU191" s="161"/>
      <c r="AV191" s="161"/>
      <c r="AW191" s="161"/>
      <c r="AX191" s="161"/>
      <c r="AY191" s="161"/>
      <c r="AZ191" s="161"/>
      <c r="BA191" s="161"/>
      <c r="BB191" s="161"/>
      <c r="BC191" s="161"/>
      <c r="BD191" s="161"/>
    </row>
    <row r="192" spans="15:56" x14ac:dyDescent="0.25">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c r="AN192" s="161"/>
      <c r="AO192" s="161"/>
      <c r="AP192" s="161"/>
      <c r="AQ192" s="161"/>
      <c r="AR192" s="161"/>
      <c r="AS192" s="161"/>
      <c r="AT192" s="161"/>
      <c r="AU192" s="161"/>
      <c r="AV192" s="161"/>
      <c r="AW192" s="161"/>
      <c r="AX192" s="161"/>
      <c r="AY192" s="161"/>
      <c r="AZ192" s="161"/>
      <c r="BA192" s="161"/>
      <c r="BB192" s="161"/>
      <c r="BC192" s="161"/>
      <c r="BD192" s="161"/>
    </row>
    <row r="193" spans="15:56" x14ac:dyDescent="0.25">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c r="AN193" s="161"/>
      <c r="AO193" s="161"/>
      <c r="AP193" s="161"/>
      <c r="AQ193" s="161"/>
      <c r="AR193" s="161"/>
      <c r="AS193" s="161"/>
      <c r="AT193" s="161"/>
      <c r="AU193" s="161"/>
      <c r="AV193" s="161"/>
      <c r="AW193" s="161"/>
      <c r="AX193" s="161"/>
      <c r="AY193" s="161"/>
      <c r="AZ193" s="161"/>
      <c r="BA193" s="161"/>
      <c r="BB193" s="161"/>
      <c r="BC193" s="161"/>
      <c r="BD193" s="161"/>
    </row>
    <row r="194" spans="15:56" x14ac:dyDescent="0.25">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c r="AO194" s="161"/>
      <c r="AP194" s="161"/>
      <c r="AQ194" s="161"/>
      <c r="AR194" s="161"/>
      <c r="AS194" s="161"/>
      <c r="AT194" s="161"/>
      <c r="AU194" s="161"/>
      <c r="AV194" s="161"/>
      <c r="AW194" s="161"/>
      <c r="AX194" s="161"/>
      <c r="AY194" s="161"/>
      <c r="AZ194" s="161"/>
      <c r="BA194" s="161"/>
      <c r="BB194" s="161"/>
      <c r="BC194" s="161"/>
      <c r="BD194" s="161"/>
    </row>
    <row r="195" spans="15:56" x14ac:dyDescent="0.25">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c r="AN195" s="161"/>
      <c r="AO195" s="161"/>
      <c r="AP195" s="161"/>
      <c r="AQ195" s="161"/>
      <c r="AR195" s="161"/>
      <c r="AS195" s="161"/>
      <c r="AT195" s="161"/>
      <c r="AU195" s="161"/>
      <c r="AV195" s="161"/>
      <c r="AW195" s="161"/>
      <c r="AX195" s="161"/>
      <c r="AY195" s="161"/>
      <c r="AZ195" s="161"/>
      <c r="BA195" s="161"/>
      <c r="BB195" s="161"/>
      <c r="BC195" s="161"/>
      <c r="BD195" s="161"/>
    </row>
    <row r="196" spans="15:56" x14ac:dyDescent="0.25">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c r="AN196" s="161"/>
      <c r="AO196" s="161"/>
      <c r="AP196" s="161"/>
      <c r="AQ196" s="161"/>
      <c r="AR196" s="161"/>
      <c r="AS196" s="161"/>
      <c r="AT196" s="161"/>
      <c r="AU196" s="161"/>
      <c r="AV196" s="161"/>
      <c r="AW196" s="161"/>
      <c r="AX196" s="161"/>
      <c r="AY196" s="161"/>
      <c r="AZ196" s="161"/>
      <c r="BA196" s="161"/>
      <c r="BB196" s="161"/>
      <c r="BC196" s="161"/>
      <c r="BD196" s="161"/>
    </row>
    <row r="197" spans="15:56" x14ac:dyDescent="0.25">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c r="AW197" s="161"/>
      <c r="AX197" s="161"/>
      <c r="AY197" s="161"/>
      <c r="AZ197" s="161"/>
      <c r="BA197" s="161"/>
      <c r="BB197" s="161"/>
      <c r="BC197" s="161"/>
      <c r="BD197" s="161"/>
    </row>
    <row r="198" spans="15:56" x14ac:dyDescent="0.25">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c r="AN198" s="161"/>
      <c r="AO198" s="161"/>
      <c r="AP198" s="161"/>
      <c r="AQ198" s="161"/>
      <c r="AR198" s="161"/>
      <c r="AS198" s="161"/>
      <c r="AT198" s="161"/>
      <c r="AU198" s="161"/>
      <c r="AV198" s="161"/>
      <c r="AW198" s="161"/>
      <c r="AX198" s="161"/>
      <c r="AY198" s="161"/>
      <c r="AZ198" s="161"/>
      <c r="BA198" s="161"/>
      <c r="BB198" s="161"/>
      <c r="BC198" s="161"/>
      <c r="BD198" s="161"/>
    </row>
    <row r="199" spans="15:56" x14ac:dyDescent="0.25">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c r="AW199" s="161"/>
      <c r="AX199" s="161"/>
      <c r="AY199" s="161"/>
      <c r="AZ199" s="161"/>
      <c r="BA199" s="161"/>
      <c r="BB199" s="161"/>
      <c r="BC199" s="161"/>
      <c r="BD199" s="161"/>
    </row>
    <row r="200" spans="15:56" x14ac:dyDescent="0.25">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row>
    <row r="201" spans="15:56" x14ac:dyDescent="0.25">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row>
    <row r="202" spans="15:56" x14ac:dyDescent="0.25">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row>
    <row r="203" spans="15:56" x14ac:dyDescent="0.25">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row>
    <row r="204" spans="15:56" x14ac:dyDescent="0.25">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row>
    <row r="205" spans="15:56" x14ac:dyDescent="0.25">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row>
    <row r="206" spans="15:56" x14ac:dyDescent="0.25">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row>
    <row r="207" spans="15:56" x14ac:dyDescent="0.25">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row>
    <row r="208" spans="15:56" x14ac:dyDescent="0.25">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row>
    <row r="209" spans="15:56" x14ac:dyDescent="0.25">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row>
    <row r="210" spans="15:56" x14ac:dyDescent="0.25">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row>
  </sheetData>
  <mergeCells count="13">
    <mergeCell ref="C10:J10"/>
    <mergeCell ref="C11:J11"/>
    <mergeCell ref="A4:B4"/>
    <mergeCell ref="A5:B5"/>
    <mergeCell ref="C1:F1"/>
    <mergeCell ref="G1:L1"/>
    <mergeCell ref="C9:J9"/>
    <mergeCell ref="A1:B1"/>
    <mergeCell ref="A2:B2"/>
    <mergeCell ref="A3:B3"/>
    <mergeCell ref="C7:L7"/>
    <mergeCell ref="C8:L8"/>
    <mergeCell ref="A6:B6"/>
  </mergeCells>
  <printOptions horizontalCentered="1" verticalCentered="1" gridLines="1"/>
  <pageMargins left="0.7" right="0.7" top="0.75" bottom="0.7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39997558519241921"/>
    <pageSetUpPr fitToPage="1"/>
  </sheetPr>
  <dimension ref="A1:CH208"/>
  <sheetViews>
    <sheetView showGridLines="0" showRowColHeaders="0" workbookViewId="0">
      <selection activeCell="Q6" sqref="Q6"/>
    </sheetView>
  </sheetViews>
  <sheetFormatPr defaultColWidth="9.140625" defaultRowHeight="15" x14ac:dyDescent="0.25"/>
  <cols>
    <col min="1" max="1" width="27.42578125" style="160" customWidth="1"/>
    <col min="2" max="2" width="9.5703125" style="160" customWidth="1"/>
    <col min="3" max="3" width="14.28515625" style="160" customWidth="1"/>
    <col min="4" max="4" width="13.7109375" style="160" customWidth="1"/>
    <col min="5" max="5" width="14.5703125" style="160" customWidth="1"/>
    <col min="6" max="11" width="13.7109375" style="160" customWidth="1"/>
    <col min="12" max="14" width="14.28515625" style="160" customWidth="1"/>
    <col min="15" max="15" width="4.5703125" style="160" customWidth="1"/>
    <col min="16" max="80" width="9.140625" style="160"/>
    <col min="81" max="81" width="28.140625" style="160" customWidth="1"/>
    <col min="82" max="82" width="9.140625" style="160"/>
    <col min="83" max="83" width="15.28515625" style="160" customWidth="1"/>
    <col min="84" max="16384" width="9.140625" style="160"/>
  </cols>
  <sheetData>
    <row r="1" spans="1:56" ht="27.75" customHeight="1" thickBot="1" x14ac:dyDescent="0.3">
      <c r="A1" s="664" t="s">
        <v>14</v>
      </c>
      <c r="B1" s="665"/>
      <c r="C1" s="658" t="s">
        <v>74</v>
      </c>
      <c r="D1" s="659"/>
      <c r="E1" s="659"/>
      <c r="F1" s="660"/>
      <c r="G1" s="662" t="s">
        <v>75</v>
      </c>
      <c r="H1" s="659"/>
      <c r="I1" s="659"/>
      <c r="J1" s="659"/>
      <c r="K1" s="659"/>
      <c r="L1" s="659"/>
      <c r="M1" s="659"/>
      <c r="N1" s="659"/>
      <c r="O1" s="659"/>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row>
    <row r="2" spans="1:56" ht="69" customHeight="1" x14ac:dyDescent="0.25">
      <c r="A2" s="666" t="s">
        <v>100</v>
      </c>
      <c r="B2" s="667"/>
      <c r="C2" s="523" t="s">
        <v>67</v>
      </c>
      <c r="D2" s="443" t="s">
        <v>13</v>
      </c>
      <c r="E2" s="524" t="s">
        <v>65</v>
      </c>
      <c r="F2" s="443" t="s">
        <v>13</v>
      </c>
      <c r="G2" s="525" t="s">
        <v>64</v>
      </c>
      <c r="H2" s="182" t="s">
        <v>13</v>
      </c>
      <c r="I2" s="526" t="s">
        <v>63</v>
      </c>
      <c r="J2" s="182" t="s">
        <v>13</v>
      </c>
      <c r="K2" s="526" t="s">
        <v>66</v>
      </c>
      <c r="L2" s="184" t="s">
        <v>13</v>
      </c>
      <c r="M2" s="527" t="s">
        <v>558</v>
      </c>
      <c r="N2" s="293" t="s">
        <v>13</v>
      </c>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row>
    <row r="3" spans="1:56" ht="63" customHeight="1" thickBot="1" x14ac:dyDescent="0.3">
      <c r="A3" s="668" t="s">
        <v>80</v>
      </c>
      <c r="B3" s="669"/>
      <c r="C3" s="250" t="s">
        <v>12</v>
      </c>
      <c r="D3" s="185" t="s">
        <v>16</v>
      </c>
      <c r="E3" s="250" t="s">
        <v>12</v>
      </c>
      <c r="F3" s="185" t="s">
        <v>16</v>
      </c>
      <c r="G3" s="186" t="s">
        <v>12</v>
      </c>
      <c r="H3" s="187" t="s">
        <v>106</v>
      </c>
      <c r="I3" s="250" t="s">
        <v>12</v>
      </c>
      <c r="J3" s="185" t="s">
        <v>107</v>
      </c>
      <c r="K3" s="250" t="s">
        <v>12</v>
      </c>
      <c r="L3" s="187" t="s">
        <v>107</v>
      </c>
      <c r="M3" s="250" t="s">
        <v>12</v>
      </c>
      <c r="N3" s="528" t="s">
        <v>106</v>
      </c>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row>
    <row r="4" spans="1:56" ht="31.5" customHeight="1" thickBot="1" x14ac:dyDescent="0.3">
      <c r="A4" s="634" t="s">
        <v>8</v>
      </c>
      <c r="B4" s="655"/>
      <c r="C4" s="254">
        <f>N7*'Commercial Window Data'!E60</f>
        <v>1485</v>
      </c>
      <c r="D4" s="253">
        <f>C4/50</f>
        <v>29.7</v>
      </c>
      <c r="E4" s="254">
        <f>N7*'Commercial Window Data'!E65</f>
        <v>2227.5</v>
      </c>
      <c r="F4" s="253">
        <f>E4/50</f>
        <v>44.55</v>
      </c>
      <c r="G4" s="450">
        <f>N7*'Commercial Window Data'!E70</f>
        <v>2812.3199999999997</v>
      </c>
      <c r="H4" s="448">
        <f>G4/50</f>
        <v>56.246399999999994</v>
      </c>
      <c r="I4" s="254">
        <f>N7*'Commercial Window Data'!E74</f>
        <v>1954.8000000000002</v>
      </c>
      <c r="J4" s="253">
        <f>I4/30</f>
        <v>65.160000000000011</v>
      </c>
      <c r="K4" s="254">
        <f>N7*'Commercial Window Data'!E78</f>
        <v>594</v>
      </c>
      <c r="L4" s="448">
        <f>K4/30</f>
        <v>19.8</v>
      </c>
      <c r="M4" s="529">
        <f>N7*'Commercial Window Data'!E81</f>
        <v>672.84</v>
      </c>
      <c r="N4" s="297">
        <f>M4/50</f>
        <v>13.456800000000001</v>
      </c>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c r="AT4" s="161"/>
      <c r="AU4" s="161"/>
      <c r="AV4" s="161"/>
      <c r="AW4" s="161"/>
      <c r="AX4" s="161"/>
      <c r="AY4" s="161"/>
      <c r="AZ4" s="161"/>
      <c r="BA4" s="161"/>
      <c r="BB4" s="161"/>
      <c r="BC4" s="161"/>
      <c r="BD4" s="161"/>
    </row>
    <row r="5" spans="1:56" ht="31.5" customHeight="1" thickBot="1" x14ac:dyDescent="0.3">
      <c r="A5" s="636" t="s">
        <v>9</v>
      </c>
      <c r="B5" s="656"/>
      <c r="C5" s="261">
        <f>C4</f>
        <v>1485</v>
      </c>
      <c r="D5" s="452"/>
      <c r="E5" s="261">
        <f>E4</f>
        <v>2227.5</v>
      </c>
      <c r="F5" s="452"/>
      <c r="G5" s="263">
        <f>G4</f>
        <v>2812.3199999999997</v>
      </c>
      <c r="H5" s="451"/>
      <c r="I5" s="261">
        <f>(I4/30)*50</f>
        <v>3258.0000000000005</v>
      </c>
      <c r="J5" s="452"/>
      <c r="K5" s="261">
        <f>(K4/30)*50</f>
        <v>990</v>
      </c>
      <c r="L5" s="451"/>
      <c r="M5" s="530">
        <f>M4</f>
        <v>672.84</v>
      </c>
      <c r="N5" s="53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row>
    <row r="6" spans="1:56" ht="28.5" customHeight="1" thickBot="1" x14ac:dyDescent="0.3">
      <c r="A6" s="653" t="s">
        <v>557</v>
      </c>
      <c r="B6" s="654"/>
      <c r="C6" s="532"/>
      <c r="D6" s="533"/>
      <c r="E6" s="265"/>
      <c r="F6" s="266"/>
      <c r="G6" s="534"/>
      <c r="H6" s="457"/>
      <c r="I6" s="267"/>
      <c r="J6" s="535"/>
      <c r="K6" s="267"/>
      <c r="L6" s="536"/>
      <c r="M6" s="537"/>
      <c r="N6" s="272"/>
      <c r="O6" s="161"/>
      <c r="P6" s="161"/>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1"/>
      <c r="AT6" s="161"/>
      <c r="AU6" s="161"/>
      <c r="AV6" s="161"/>
      <c r="AW6" s="161"/>
      <c r="AX6" s="161"/>
      <c r="AY6" s="161"/>
      <c r="AZ6" s="161"/>
      <c r="BA6" s="161"/>
      <c r="BB6" s="161"/>
      <c r="BC6" s="161"/>
      <c r="BD6" s="161"/>
    </row>
    <row r="7" spans="1:56" ht="20.100000000000001" customHeight="1" x14ac:dyDescent="0.25">
      <c r="A7" s="190" t="s">
        <v>5</v>
      </c>
      <c r="B7" s="515">
        <f>'Enter Your Com''cial Window Size'!E6</f>
        <v>108</v>
      </c>
      <c r="C7" s="648" t="s">
        <v>3</v>
      </c>
      <c r="D7" s="648"/>
      <c r="E7" s="648"/>
      <c r="F7" s="648"/>
      <c r="G7" s="648"/>
      <c r="H7" s="648"/>
      <c r="I7" s="648"/>
      <c r="J7" s="648"/>
      <c r="K7" s="648"/>
      <c r="L7" s="649"/>
      <c r="M7" s="459" t="s">
        <v>1</v>
      </c>
      <c r="N7" s="273">
        <f>ROUNDUP(B7*B8/144,0)</f>
        <v>54</v>
      </c>
      <c r="O7" s="161"/>
      <c r="P7" s="161"/>
      <c r="Q7" s="161"/>
      <c r="R7" s="161"/>
      <c r="S7" s="161"/>
      <c r="T7" s="161"/>
      <c r="U7" s="161"/>
      <c r="V7" s="161"/>
      <c r="W7" s="161"/>
      <c r="X7" s="161"/>
      <c r="Y7" s="161"/>
      <c r="Z7" s="161"/>
      <c r="AA7" s="161"/>
      <c r="AB7" s="161"/>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161"/>
      <c r="BB7" s="161"/>
      <c r="BC7" s="161"/>
      <c r="BD7" s="161"/>
    </row>
    <row r="8" spans="1:56" ht="20.100000000000001" customHeight="1" thickBot="1" x14ac:dyDescent="0.3">
      <c r="A8" s="460" t="s">
        <v>4</v>
      </c>
      <c r="B8" s="516">
        <f>'Enter Your Com''cial Window Size'!E7</f>
        <v>72</v>
      </c>
      <c r="C8" s="633" t="s">
        <v>108</v>
      </c>
      <c r="D8" s="633"/>
      <c r="E8" s="633"/>
      <c r="F8" s="633"/>
      <c r="G8" s="633"/>
      <c r="H8" s="633"/>
      <c r="I8" s="633"/>
      <c r="J8" s="633"/>
      <c r="K8" s="633"/>
      <c r="L8" s="661"/>
      <c r="M8" s="461" t="s">
        <v>246</v>
      </c>
      <c r="N8" s="275">
        <f>(B7*B8)/144</f>
        <v>54</v>
      </c>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c r="AP8" s="161"/>
      <c r="AQ8" s="161"/>
      <c r="AR8" s="161"/>
      <c r="AS8" s="161"/>
      <c r="AT8" s="161"/>
      <c r="AU8" s="161"/>
      <c r="AV8" s="161"/>
      <c r="AW8" s="161"/>
      <c r="AX8" s="161"/>
      <c r="AY8" s="161"/>
      <c r="AZ8" s="161"/>
      <c r="BA8" s="161"/>
      <c r="BB8" s="161"/>
      <c r="BC8" s="161"/>
      <c r="BD8" s="161"/>
    </row>
    <row r="9" spans="1:56" ht="20.100000000000001" customHeight="1" x14ac:dyDescent="0.25">
      <c r="A9" s="164"/>
      <c r="B9" s="462"/>
      <c r="C9" s="657" t="s">
        <v>109</v>
      </c>
      <c r="D9" s="631"/>
      <c r="E9" s="631"/>
      <c r="F9" s="631"/>
      <c r="G9" s="631"/>
      <c r="H9" s="631"/>
      <c r="I9" s="631"/>
      <c r="J9" s="631"/>
      <c r="K9" s="631"/>
      <c r="L9" s="362"/>
      <c r="M9" s="463"/>
      <c r="N9" s="464"/>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row>
    <row r="10" spans="1:56" ht="20.100000000000001" customHeight="1" x14ac:dyDescent="0.25">
      <c r="A10" s="538" t="s">
        <v>110</v>
      </c>
      <c r="B10" s="539"/>
      <c r="C10" s="657" t="s">
        <v>105</v>
      </c>
      <c r="D10" s="631"/>
      <c r="E10" s="631"/>
      <c r="F10" s="631"/>
      <c r="G10" s="631"/>
      <c r="H10" s="631"/>
      <c r="I10" s="631"/>
      <c r="J10" s="631"/>
      <c r="K10" s="631"/>
      <c r="L10" s="540"/>
      <c r="M10" s="540"/>
      <c r="N10" s="54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row>
    <row r="11" spans="1:56" ht="20.100000000000001" customHeight="1" x14ac:dyDescent="0.25">
      <c r="A11" s="542" t="s">
        <v>111</v>
      </c>
      <c r="B11" s="539"/>
      <c r="C11" s="630"/>
      <c r="D11" s="631"/>
      <c r="E11" s="631"/>
      <c r="F11" s="631"/>
      <c r="G11" s="631"/>
      <c r="H11" s="631"/>
      <c r="I11" s="631"/>
      <c r="J11" s="631"/>
      <c r="K11" s="631"/>
      <c r="L11" s="483"/>
      <c r="M11" s="483"/>
      <c r="N11" s="543"/>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c r="AZ11" s="161"/>
      <c r="BA11" s="161"/>
      <c r="BB11" s="161"/>
      <c r="BC11" s="161"/>
      <c r="BD11" s="161"/>
    </row>
    <row r="12" spans="1:56" ht="20.100000000000001" customHeight="1" thickBot="1" x14ac:dyDescent="0.3">
      <c r="A12" s="168"/>
      <c r="B12" s="468"/>
      <c r="C12" s="169"/>
      <c r="D12" s="170"/>
      <c r="E12" s="170"/>
      <c r="F12" s="170"/>
      <c r="G12" s="170"/>
      <c r="H12" s="170"/>
      <c r="I12" s="170"/>
      <c r="J12" s="170"/>
      <c r="K12" s="170"/>
      <c r="L12" s="170"/>
      <c r="M12" s="170"/>
      <c r="N12" s="200"/>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161"/>
      <c r="AY12" s="161"/>
      <c r="AZ12" s="161"/>
      <c r="BA12" s="161"/>
      <c r="BB12" s="161"/>
      <c r="BC12" s="161"/>
      <c r="BD12" s="161"/>
    </row>
    <row r="13" spans="1:56" x14ac:dyDescent="0.25">
      <c r="A13" s="162"/>
      <c r="B13" s="161"/>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row>
    <row r="14" spans="1:56" x14ac:dyDescent="0.25">
      <c r="A14" s="162"/>
      <c r="B14" s="196"/>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c r="BA14" s="161"/>
      <c r="BB14" s="161"/>
      <c r="BC14" s="161"/>
      <c r="BD14" s="161"/>
    </row>
    <row r="15" spans="1:56" x14ac:dyDescent="0.25">
      <c r="A15" s="197"/>
      <c r="B15" s="198"/>
      <c r="C15" s="161"/>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row>
    <row r="16" spans="1:56" x14ac:dyDescent="0.25">
      <c r="A16" s="197"/>
      <c r="B16" s="198"/>
      <c r="C16" s="161"/>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row>
    <row r="17" spans="1:56" x14ac:dyDescent="0.25">
      <c r="A17" s="197"/>
      <c r="B17" s="198"/>
      <c r="C17" s="161"/>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row>
    <row r="18" spans="1:56" x14ac:dyDescent="0.25">
      <c r="A18" s="544"/>
      <c r="B18" s="161"/>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row>
    <row r="19" spans="1:56" x14ac:dyDescent="0.25">
      <c r="A19" s="201"/>
      <c r="B19" s="161"/>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row>
    <row r="20" spans="1:56" x14ac:dyDescent="0.25">
      <c r="A20" s="201"/>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row>
    <row r="21" spans="1:56" x14ac:dyDescent="0.25">
      <c r="A21" s="201"/>
      <c r="B21" s="161"/>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row>
    <row r="22" spans="1:56" x14ac:dyDescent="0.25">
      <c r="A22" s="1010"/>
      <c r="B22" s="161"/>
      <c r="C22" s="161"/>
      <c r="D22" s="161"/>
      <c r="E22" s="16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row>
    <row r="23" spans="1:56" x14ac:dyDescent="0.25">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row>
    <row r="24" spans="1:56" x14ac:dyDescent="0.25">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row>
    <row r="25" spans="1:56" x14ac:dyDescent="0.25">
      <c r="A25" s="202"/>
      <c r="B25" s="202"/>
      <c r="C25" s="202"/>
      <c r="D25" s="202"/>
      <c r="E25" s="202"/>
      <c r="F25" s="202"/>
      <c r="G25" s="202"/>
      <c r="H25" s="202"/>
      <c r="I25" s="202"/>
      <c r="J25" s="202"/>
      <c r="K25" s="202"/>
      <c r="L25" s="202"/>
      <c r="M25" s="202"/>
      <c r="N25" s="202"/>
      <c r="O25" s="203"/>
      <c r="P25" s="203"/>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row>
    <row r="26" spans="1:56" x14ac:dyDescent="0.25">
      <c r="A26" s="202"/>
      <c r="B26" s="202"/>
      <c r="C26" s="202"/>
      <c r="D26" s="202"/>
      <c r="E26" s="202"/>
      <c r="F26" s="202"/>
      <c r="G26" s="202"/>
      <c r="H26" s="202"/>
      <c r="I26" s="202"/>
      <c r="J26" s="202"/>
      <c r="K26" s="202"/>
      <c r="L26" s="202"/>
      <c r="M26" s="202"/>
      <c r="N26" s="202"/>
      <c r="O26" s="203"/>
      <c r="P26" s="203"/>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row>
    <row r="27" spans="1:56" x14ac:dyDescent="0.25">
      <c r="A27" s="202"/>
      <c r="B27" s="202"/>
      <c r="C27" s="202"/>
      <c r="D27" s="202"/>
      <c r="E27" s="202"/>
      <c r="F27" s="202"/>
      <c r="G27" s="202"/>
      <c r="H27" s="202"/>
      <c r="I27" s="202"/>
      <c r="J27" s="202"/>
      <c r="K27" s="202"/>
      <c r="L27" s="202"/>
      <c r="M27" s="202"/>
      <c r="N27" s="202"/>
      <c r="O27" s="203"/>
      <c r="P27" s="203"/>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row>
    <row r="28" spans="1:56" x14ac:dyDescent="0.25">
      <c r="A28" s="202"/>
      <c r="B28" s="202"/>
      <c r="C28" s="202"/>
      <c r="D28" s="202"/>
      <c r="E28" s="202"/>
      <c r="F28" s="202"/>
      <c r="G28" s="202"/>
      <c r="H28" s="202"/>
      <c r="I28" s="202"/>
      <c r="J28" s="202"/>
      <c r="K28" s="202"/>
      <c r="L28" s="202"/>
      <c r="M28" s="202"/>
      <c r="N28" s="202"/>
      <c r="O28" s="203"/>
      <c r="P28" s="203"/>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row>
    <row r="29" spans="1:56" x14ac:dyDescent="0.25">
      <c r="A29" s="202"/>
      <c r="B29" s="202"/>
      <c r="C29" s="202"/>
      <c r="D29" s="202"/>
      <c r="E29" s="202"/>
      <c r="F29" s="202"/>
      <c r="G29" s="202"/>
      <c r="H29" s="202"/>
      <c r="I29" s="202"/>
      <c r="J29" s="202"/>
      <c r="K29" s="202"/>
      <c r="L29" s="202"/>
      <c r="M29" s="202"/>
      <c r="N29" s="202"/>
      <c r="O29" s="203"/>
      <c r="P29" s="203"/>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row>
    <row r="30" spans="1:56" x14ac:dyDescent="0.25">
      <c r="A30" s="202"/>
      <c r="B30" s="202"/>
      <c r="C30" s="202"/>
      <c r="D30" s="202"/>
      <c r="E30" s="202"/>
      <c r="F30" s="202"/>
      <c r="G30" s="202"/>
      <c r="H30" s="202"/>
      <c r="I30" s="202"/>
      <c r="J30" s="202"/>
      <c r="K30" s="202"/>
      <c r="L30" s="202"/>
      <c r="M30" s="202"/>
      <c r="N30" s="202"/>
      <c r="O30" s="203"/>
      <c r="P30" s="203"/>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1"/>
      <c r="BC30" s="161"/>
      <c r="BD30" s="161"/>
    </row>
    <row r="31" spans="1:56" x14ac:dyDescent="0.25">
      <c r="A31" s="202"/>
      <c r="B31" s="202"/>
      <c r="C31" s="202"/>
      <c r="D31" s="202"/>
      <c r="E31" s="202"/>
      <c r="F31" s="202"/>
      <c r="G31" s="202"/>
      <c r="H31" s="202"/>
      <c r="I31" s="202"/>
      <c r="J31" s="202"/>
      <c r="K31" s="202"/>
      <c r="L31" s="202"/>
      <c r="M31" s="202"/>
      <c r="N31" s="202"/>
      <c r="O31" s="203"/>
      <c r="P31" s="203"/>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c r="BA31" s="161"/>
      <c r="BB31" s="161"/>
      <c r="BC31" s="161"/>
      <c r="BD31" s="161"/>
    </row>
    <row r="32" spans="1:56" x14ac:dyDescent="0.25">
      <c r="A32" s="202"/>
      <c r="B32" s="202"/>
      <c r="C32" s="202"/>
      <c r="D32" s="202"/>
      <c r="E32" s="202"/>
      <c r="F32" s="202"/>
      <c r="G32" s="202"/>
      <c r="H32" s="202"/>
      <c r="I32" s="202"/>
      <c r="J32" s="202"/>
      <c r="K32" s="202"/>
      <c r="L32" s="202"/>
      <c r="M32" s="202"/>
      <c r="N32" s="202"/>
      <c r="O32" s="203"/>
      <c r="P32" s="203"/>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c r="BB32" s="161"/>
      <c r="BC32" s="161"/>
      <c r="BD32" s="161"/>
    </row>
    <row r="33" spans="1:56" x14ac:dyDescent="0.25">
      <c r="A33" s="202"/>
      <c r="B33" s="202"/>
      <c r="C33" s="202"/>
      <c r="D33" s="202"/>
      <c r="E33" s="202"/>
      <c r="F33" s="202"/>
      <c r="G33" s="202"/>
      <c r="H33" s="202"/>
      <c r="I33" s="202"/>
      <c r="J33" s="202"/>
      <c r="K33" s="202"/>
      <c r="L33" s="202"/>
      <c r="M33" s="202"/>
      <c r="N33" s="202"/>
      <c r="O33" s="203"/>
      <c r="P33" s="203"/>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row>
    <row r="34" spans="1:56" x14ac:dyDescent="0.25">
      <c r="A34" s="202"/>
      <c r="B34" s="202"/>
      <c r="C34" s="202"/>
      <c r="D34" s="202"/>
      <c r="E34" s="202"/>
      <c r="F34" s="202"/>
      <c r="G34" s="202"/>
      <c r="H34" s="202"/>
      <c r="I34" s="202"/>
      <c r="J34" s="202"/>
      <c r="K34" s="202"/>
      <c r="L34" s="202"/>
      <c r="M34" s="202"/>
      <c r="N34" s="202"/>
      <c r="O34" s="203"/>
      <c r="P34" s="203"/>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1"/>
      <c r="BC34" s="161"/>
      <c r="BD34" s="161"/>
    </row>
    <row r="35" spans="1:56" x14ac:dyDescent="0.25">
      <c r="A35" s="202"/>
      <c r="B35" s="202"/>
      <c r="C35" s="202"/>
      <c r="D35" s="202"/>
      <c r="E35" s="202"/>
      <c r="F35" s="202"/>
      <c r="G35" s="202"/>
      <c r="H35" s="202"/>
      <c r="I35" s="202"/>
      <c r="J35" s="202"/>
      <c r="K35" s="202"/>
      <c r="L35" s="202"/>
      <c r="M35" s="202"/>
      <c r="N35" s="202"/>
      <c r="O35" s="203"/>
      <c r="P35" s="203"/>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row>
    <row r="36" spans="1:56" x14ac:dyDescent="0.25">
      <c r="A36" s="202"/>
      <c r="B36" s="202"/>
      <c r="C36" s="202"/>
      <c r="D36" s="202"/>
      <c r="E36" s="202"/>
      <c r="F36" s="202"/>
      <c r="G36" s="202"/>
      <c r="H36" s="202"/>
      <c r="I36" s="202"/>
      <c r="J36" s="202"/>
      <c r="K36" s="202"/>
      <c r="L36" s="202"/>
      <c r="M36" s="202"/>
      <c r="N36" s="202"/>
      <c r="O36" s="203"/>
      <c r="P36" s="203"/>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row>
    <row r="37" spans="1:56" x14ac:dyDescent="0.25">
      <c r="A37" s="202"/>
      <c r="B37" s="202"/>
      <c r="C37" s="202"/>
      <c r="D37" s="202"/>
      <c r="E37" s="202"/>
      <c r="F37" s="202"/>
      <c r="G37" s="202"/>
      <c r="H37" s="202"/>
      <c r="I37" s="202"/>
      <c r="J37" s="202"/>
      <c r="K37" s="202"/>
      <c r="L37" s="202"/>
      <c r="M37" s="202"/>
      <c r="N37" s="202"/>
      <c r="O37" s="203"/>
      <c r="P37" s="203"/>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1"/>
      <c r="BC37" s="161"/>
      <c r="BD37" s="161"/>
    </row>
    <row r="38" spans="1:56" x14ac:dyDescent="0.25">
      <c r="A38" s="202"/>
      <c r="B38" s="202"/>
      <c r="C38" s="202"/>
      <c r="D38" s="202"/>
      <c r="E38" s="202"/>
      <c r="F38" s="202"/>
      <c r="G38" s="202"/>
      <c r="H38" s="202"/>
      <c r="I38" s="202"/>
      <c r="J38" s="202"/>
      <c r="K38" s="202"/>
      <c r="L38" s="202"/>
      <c r="M38" s="202"/>
      <c r="N38" s="202"/>
      <c r="O38" s="203"/>
      <c r="P38" s="203"/>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161"/>
      <c r="AP38" s="161"/>
      <c r="AQ38" s="161"/>
      <c r="AR38" s="161"/>
      <c r="AS38" s="161"/>
      <c r="AT38" s="161"/>
      <c r="AU38" s="161"/>
      <c r="AV38" s="161"/>
      <c r="AW38" s="161"/>
      <c r="AX38" s="161"/>
      <c r="AY38" s="161"/>
      <c r="AZ38" s="161"/>
      <c r="BA38" s="161"/>
      <c r="BB38" s="161"/>
      <c r="BC38" s="161"/>
      <c r="BD38" s="161"/>
    </row>
    <row r="39" spans="1:56" x14ac:dyDescent="0.25">
      <c r="A39" s="202"/>
      <c r="B39" s="202"/>
      <c r="C39" s="202"/>
      <c r="D39" s="202"/>
      <c r="E39" s="202"/>
      <c r="F39" s="202"/>
      <c r="G39" s="202"/>
      <c r="H39" s="202"/>
      <c r="I39" s="202"/>
      <c r="J39" s="202"/>
      <c r="K39" s="202"/>
      <c r="L39" s="202"/>
      <c r="M39" s="202"/>
      <c r="N39" s="202"/>
      <c r="O39" s="203"/>
      <c r="P39" s="203"/>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1"/>
      <c r="AW39" s="161"/>
      <c r="AX39" s="161"/>
      <c r="AY39" s="161"/>
      <c r="AZ39" s="161"/>
      <c r="BA39" s="161"/>
      <c r="BB39" s="161"/>
      <c r="BC39" s="161"/>
      <c r="BD39" s="161"/>
    </row>
    <row r="40" spans="1:56" x14ac:dyDescent="0.25">
      <c r="A40" s="202"/>
      <c r="B40" s="202"/>
      <c r="C40" s="202"/>
      <c r="D40" s="202"/>
      <c r="E40" s="202"/>
      <c r="F40" s="202"/>
      <c r="G40" s="202"/>
      <c r="H40" s="202"/>
      <c r="I40" s="202"/>
      <c r="J40" s="202"/>
      <c r="K40" s="202"/>
      <c r="L40" s="202"/>
      <c r="M40" s="202"/>
      <c r="N40" s="202"/>
      <c r="O40" s="203"/>
      <c r="P40" s="203"/>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1"/>
      <c r="AW40" s="161"/>
      <c r="AX40" s="161"/>
      <c r="AY40" s="161"/>
      <c r="AZ40" s="161"/>
      <c r="BA40" s="161"/>
      <c r="BB40" s="161"/>
      <c r="BC40" s="161"/>
      <c r="BD40" s="161"/>
    </row>
    <row r="41" spans="1:56" x14ac:dyDescent="0.25">
      <c r="A41" s="202"/>
      <c r="B41" s="202"/>
      <c r="C41" s="202"/>
      <c r="D41" s="202"/>
      <c r="E41" s="202"/>
      <c r="F41" s="202"/>
      <c r="G41" s="202"/>
      <c r="H41" s="202"/>
      <c r="I41" s="202"/>
      <c r="J41" s="202"/>
      <c r="K41" s="202"/>
      <c r="L41" s="202"/>
      <c r="M41" s="202"/>
      <c r="N41" s="202"/>
      <c r="O41" s="203"/>
      <c r="P41" s="203"/>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c r="AN41" s="161"/>
      <c r="AO41" s="161"/>
      <c r="AP41" s="161"/>
      <c r="AQ41" s="161"/>
      <c r="AR41" s="161"/>
      <c r="AS41" s="161"/>
      <c r="AT41" s="161"/>
      <c r="AU41" s="161"/>
      <c r="AV41" s="161"/>
      <c r="AW41" s="161"/>
      <c r="AX41" s="161"/>
      <c r="AY41" s="161"/>
      <c r="AZ41" s="161"/>
      <c r="BA41" s="161"/>
      <c r="BB41" s="161"/>
      <c r="BC41" s="161"/>
      <c r="BD41" s="161"/>
    </row>
    <row r="42" spans="1:56" x14ac:dyDescent="0.25">
      <c r="A42" s="202"/>
      <c r="B42" s="202"/>
      <c r="C42" s="202"/>
      <c r="D42" s="202"/>
      <c r="E42" s="202"/>
      <c r="F42" s="202"/>
      <c r="G42" s="202"/>
      <c r="H42" s="202"/>
      <c r="I42" s="202"/>
      <c r="J42" s="202"/>
      <c r="K42" s="202"/>
      <c r="L42" s="202"/>
      <c r="M42" s="202"/>
      <c r="N42" s="202"/>
      <c r="O42" s="203"/>
      <c r="P42" s="203"/>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c r="AN42" s="161"/>
      <c r="AO42" s="161"/>
      <c r="AP42" s="161"/>
      <c r="AQ42" s="161"/>
      <c r="AR42" s="161"/>
      <c r="AS42" s="161"/>
      <c r="AT42" s="161"/>
      <c r="AU42" s="161"/>
      <c r="AV42" s="161"/>
      <c r="AW42" s="161"/>
      <c r="AX42" s="161"/>
      <c r="AY42" s="161"/>
      <c r="AZ42" s="161"/>
      <c r="BA42" s="161"/>
      <c r="BB42" s="161"/>
      <c r="BC42" s="161"/>
      <c r="BD42" s="161"/>
    </row>
    <row r="43" spans="1:56" x14ac:dyDescent="0.25">
      <c r="A43" s="202"/>
      <c r="B43" s="202"/>
      <c r="C43" s="202"/>
      <c r="D43" s="202"/>
      <c r="E43" s="202"/>
      <c r="F43" s="202"/>
      <c r="G43" s="202"/>
      <c r="H43" s="202"/>
      <c r="I43" s="202"/>
      <c r="J43" s="202"/>
      <c r="K43" s="202"/>
      <c r="L43" s="202"/>
      <c r="M43" s="202"/>
      <c r="N43" s="202"/>
      <c r="O43" s="203"/>
      <c r="P43" s="203"/>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c r="AN43" s="161"/>
      <c r="AO43" s="161"/>
      <c r="AP43" s="161"/>
      <c r="AQ43" s="161"/>
      <c r="AR43" s="161"/>
      <c r="AS43" s="161"/>
      <c r="AT43" s="161"/>
      <c r="AU43" s="161"/>
      <c r="AV43" s="161"/>
      <c r="AW43" s="161"/>
      <c r="AX43" s="161"/>
      <c r="AY43" s="161"/>
      <c r="AZ43" s="161"/>
      <c r="BA43" s="161"/>
      <c r="BB43" s="161"/>
      <c r="BC43" s="161"/>
      <c r="BD43" s="161"/>
    </row>
    <row r="44" spans="1:56" x14ac:dyDescent="0.25">
      <c r="A44" s="202"/>
      <c r="B44" s="202"/>
      <c r="C44" s="202"/>
      <c r="D44" s="202"/>
      <c r="E44" s="202"/>
      <c r="F44" s="202"/>
      <c r="G44" s="202"/>
      <c r="H44" s="202"/>
      <c r="I44" s="202"/>
      <c r="J44" s="202"/>
      <c r="K44" s="202"/>
      <c r="L44" s="202"/>
      <c r="M44" s="202"/>
      <c r="N44" s="202"/>
      <c r="O44" s="203"/>
      <c r="P44" s="203"/>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c r="AN44" s="161"/>
      <c r="AO44" s="161"/>
      <c r="AP44" s="161"/>
      <c r="AQ44" s="161"/>
      <c r="AR44" s="161"/>
      <c r="AS44" s="161"/>
      <c r="AT44" s="161"/>
      <c r="AU44" s="161"/>
      <c r="AV44" s="161"/>
      <c r="AW44" s="161"/>
      <c r="AX44" s="161"/>
      <c r="AY44" s="161"/>
      <c r="AZ44" s="161"/>
      <c r="BA44" s="161"/>
      <c r="BB44" s="161"/>
      <c r="BC44" s="161"/>
      <c r="BD44" s="161"/>
    </row>
    <row r="45" spans="1:56" x14ac:dyDescent="0.25">
      <c r="A45" s="202"/>
      <c r="B45" s="202"/>
      <c r="C45" s="202"/>
      <c r="D45" s="202"/>
      <c r="E45" s="202"/>
      <c r="F45" s="202"/>
      <c r="G45" s="202"/>
      <c r="H45" s="202"/>
      <c r="I45" s="202"/>
      <c r="J45" s="202"/>
      <c r="K45" s="202"/>
      <c r="L45" s="202"/>
      <c r="M45" s="202"/>
      <c r="N45" s="202"/>
      <c r="O45" s="203"/>
      <c r="P45" s="203"/>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c r="AN45" s="161"/>
      <c r="AO45" s="161"/>
      <c r="AP45" s="161"/>
      <c r="AQ45" s="161"/>
      <c r="AR45" s="161"/>
      <c r="AS45" s="161"/>
      <c r="AT45" s="161"/>
      <c r="AU45" s="161"/>
      <c r="AV45" s="161"/>
      <c r="AW45" s="161"/>
      <c r="AX45" s="161"/>
      <c r="AY45" s="161"/>
      <c r="AZ45" s="161"/>
      <c r="BA45" s="161"/>
      <c r="BB45" s="161"/>
      <c r="BC45" s="161"/>
      <c r="BD45" s="161"/>
    </row>
    <row r="46" spans="1:56" x14ac:dyDescent="0.25">
      <c r="A46" s="202"/>
      <c r="B46" s="202"/>
      <c r="C46" s="202"/>
      <c r="D46" s="202"/>
      <c r="E46" s="202"/>
      <c r="F46" s="202"/>
      <c r="G46" s="202"/>
      <c r="H46" s="202"/>
      <c r="I46" s="202"/>
      <c r="J46" s="202"/>
      <c r="K46" s="202"/>
      <c r="L46" s="202"/>
      <c r="M46" s="202"/>
      <c r="N46" s="202"/>
      <c r="O46" s="203"/>
      <c r="P46" s="203"/>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c r="AN46" s="161"/>
      <c r="AO46" s="161"/>
      <c r="AP46" s="161"/>
      <c r="AQ46" s="161"/>
      <c r="AR46" s="161"/>
      <c r="AS46" s="161"/>
      <c r="AT46" s="161"/>
      <c r="AU46" s="161"/>
      <c r="AV46" s="161"/>
      <c r="AW46" s="161"/>
      <c r="AX46" s="161"/>
      <c r="AY46" s="161"/>
      <c r="AZ46" s="161"/>
      <c r="BA46" s="161"/>
      <c r="BB46" s="161"/>
      <c r="BC46" s="161"/>
      <c r="BD46" s="161"/>
    </row>
    <row r="47" spans="1:56" x14ac:dyDescent="0.25">
      <c r="A47" s="202"/>
      <c r="B47" s="202"/>
      <c r="C47" s="202"/>
      <c r="D47" s="202"/>
      <c r="E47" s="202"/>
      <c r="F47" s="202"/>
      <c r="G47" s="202"/>
      <c r="H47" s="202"/>
      <c r="I47" s="202"/>
      <c r="J47" s="202"/>
      <c r="K47" s="202"/>
      <c r="L47" s="202"/>
      <c r="M47" s="202"/>
      <c r="N47" s="202"/>
      <c r="O47" s="203"/>
      <c r="P47" s="203"/>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c r="BB47" s="161"/>
      <c r="BC47" s="161"/>
      <c r="BD47" s="161"/>
    </row>
    <row r="48" spans="1:56" x14ac:dyDescent="0.25">
      <c r="A48" s="202"/>
      <c r="B48" s="202"/>
      <c r="C48" s="202"/>
      <c r="D48" s="202"/>
      <c r="E48" s="202"/>
      <c r="F48" s="202"/>
      <c r="G48" s="202"/>
      <c r="H48" s="202"/>
      <c r="I48" s="202"/>
      <c r="J48" s="202"/>
      <c r="K48" s="202"/>
      <c r="L48" s="202"/>
      <c r="M48" s="202"/>
      <c r="N48" s="202"/>
      <c r="O48" s="203"/>
      <c r="P48" s="203"/>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row>
    <row r="49" spans="1:56" x14ac:dyDescent="0.25">
      <c r="A49" s="202"/>
      <c r="B49" s="202"/>
      <c r="C49" s="202"/>
      <c r="D49" s="202"/>
      <c r="E49" s="202"/>
      <c r="F49" s="202"/>
      <c r="G49" s="202"/>
      <c r="H49" s="202"/>
      <c r="I49" s="202"/>
      <c r="J49" s="202"/>
      <c r="K49" s="202"/>
      <c r="L49" s="202"/>
      <c r="M49" s="202"/>
      <c r="N49" s="202"/>
      <c r="O49" s="203"/>
      <c r="P49" s="203"/>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row>
    <row r="50" spans="1:56" x14ac:dyDescent="0.25">
      <c r="A50" s="202"/>
      <c r="B50" s="202"/>
      <c r="C50" s="202"/>
      <c r="D50" s="202"/>
      <c r="E50" s="202"/>
      <c r="F50" s="202"/>
      <c r="G50" s="202"/>
      <c r="H50" s="202"/>
      <c r="I50" s="202"/>
      <c r="J50" s="202"/>
      <c r="K50" s="202"/>
      <c r="L50" s="202"/>
      <c r="M50" s="202"/>
      <c r="N50" s="202"/>
      <c r="O50" s="203"/>
      <c r="P50" s="203"/>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c r="AN50" s="161"/>
      <c r="AO50" s="161"/>
      <c r="AP50" s="161"/>
      <c r="AQ50" s="161"/>
      <c r="AR50" s="161"/>
      <c r="AS50" s="161"/>
      <c r="AT50" s="161"/>
      <c r="AU50" s="161"/>
      <c r="AV50" s="161"/>
      <c r="AW50" s="161"/>
      <c r="AX50" s="161"/>
      <c r="AY50" s="161"/>
      <c r="AZ50" s="161"/>
      <c r="BA50" s="161"/>
      <c r="BB50" s="161"/>
      <c r="BC50" s="161"/>
      <c r="BD50" s="161"/>
    </row>
    <row r="51" spans="1:56" x14ac:dyDescent="0.25">
      <c r="A51" s="202"/>
      <c r="B51" s="202"/>
      <c r="C51" s="202"/>
      <c r="D51" s="202"/>
      <c r="E51" s="202"/>
      <c r="F51" s="202"/>
      <c r="G51" s="202"/>
      <c r="H51" s="202"/>
      <c r="I51" s="202"/>
      <c r="J51" s="202"/>
      <c r="K51" s="202"/>
      <c r="L51" s="202"/>
      <c r="M51" s="202"/>
      <c r="N51" s="202"/>
      <c r="O51" s="203"/>
      <c r="P51" s="203"/>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161"/>
      <c r="BA51" s="161"/>
      <c r="BB51" s="161"/>
      <c r="BC51" s="161"/>
      <c r="BD51" s="161"/>
    </row>
    <row r="52" spans="1:56" x14ac:dyDescent="0.25">
      <c r="A52" s="202"/>
      <c r="B52" s="202"/>
      <c r="C52" s="202"/>
      <c r="D52" s="202"/>
      <c r="E52" s="202"/>
      <c r="F52" s="202"/>
      <c r="G52" s="202"/>
      <c r="H52" s="202"/>
      <c r="I52" s="202"/>
      <c r="J52" s="202"/>
      <c r="K52" s="202"/>
      <c r="L52" s="202"/>
      <c r="M52" s="202"/>
      <c r="N52" s="202"/>
      <c r="O52" s="203"/>
      <c r="P52" s="203"/>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1"/>
      <c r="BC52" s="161"/>
      <c r="BD52" s="161"/>
    </row>
    <row r="53" spans="1:56" x14ac:dyDescent="0.25">
      <c r="A53" s="202"/>
      <c r="B53" s="202"/>
      <c r="C53" s="202"/>
      <c r="D53" s="202"/>
      <c r="E53" s="202"/>
      <c r="F53" s="202"/>
      <c r="G53" s="202"/>
      <c r="H53" s="202"/>
      <c r="I53" s="202"/>
      <c r="J53" s="202"/>
      <c r="K53" s="202"/>
      <c r="L53" s="202"/>
      <c r="M53" s="202"/>
      <c r="N53" s="202"/>
      <c r="O53" s="203"/>
      <c r="P53" s="203"/>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61"/>
    </row>
    <row r="54" spans="1:56" x14ac:dyDescent="0.25">
      <c r="A54" s="202"/>
      <c r="B54" s="202"/>
      <c r="C54" s="202"/>
      <c r="D54" s="202"/>
      <c r="E54" s="202"/>
      <c r="F54" s="202"/>
      <c r="G54" s="202"/>
      <c r="H54" s="202"/>
      <c r="I54" s="202"/>
      <c r="J54" s="202"/>
      <c r="K54" s="202"/>
      <c r="L54" s="202"/>
      <c r="M54" s="202"/>
      <c r="N54" s="202"/>
      <c r="O54" s="203"/>
      <c r="P54" s="203"/>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row>
    <row r="55" spans="1:56" x14ac:dyDescent="0.25">
      <c r="A55" s="202"/>
      <c r="B55" s="202"/>
      <c r="C55" s="202"/>
      <c r="D55" s="202"/>
      <c r="E55" s="202"/>
      <c r="F55" s="202"/>
      <c r="G55" s="202"/>
      <c r="H55" s="202"/>
      <c r="I55" s="202"/>
      <c r="J55" s="202"/>
      <c r="K55" s="202"/>
      <c r="L55" s="202"/>
      <c r="M55" s="202"/>
      <c r="N55" s="202"/>
      <c r="O55" s="203"/>
      <c r="P55" s="203"/>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row>
    <row r="56" spans="1:56" x14ac:dyDescent="0.25">
      <c r="A56" s="202"/>
      <c r="B56" s="202"/>
      <c r="C56" s="202"/>
      <c r="D56" s="202"/>
      <c r="E56" s="202"/>
      <c r="F56" s="202"/>
      <c r="G56" s="202"/>
      <c r="H56" s="202"/>
      <c r="I56" s="202"/>
      <c r="J56" s="202"/>
      <c r="K56" s="202"/>
      <c r="L56" s="202"/>
      <c r="M56" s="202"/>
      <c r="N56" s="202"/>
      <c r="O56" s="203"/>
      <c r="P56" s="203"/>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c r="AN56" s="161"/>
      <c r="AO56" s="161"/>
      <c r="AP56" s="161"/>
      <c r="AQ56" s="161"/>
      <c r="AR56" s="161"/>
      <c r="AS56" s="161"/>
      <c r="AT56" s="161"/>
      <c r="AU56" s="161"/>
      <c r="AV56" s="161"/>
      <c r="AW56" s="161"/>
      <c r="AX56" s="161"/>
      <c r="AY56" s="161"/>
      <c r="AZ56" s="161"/>
      <c r="BA56" s="161"/>
      <c r="BB56" s="161"/>
      <c r="BC56" s="161"/>
      <c r="BD56" s="161"/>
    </row>
    <row r="57" spans="1:56" x14ac:dyDescent="0.25">
      <c r="A57" s="202"/>
      <c r="B57" s="202"/>
      <c r="C57" s="202"/>
      <c r="D57" s="202"/>
      <c r="E57" s="202"/>
      <c r="F57" s="202"/>
      <c r="G57" s="202"/>
      <c r="H57" s="202"/>
      <c r="I57" s="202"/>
      <c r="J57" s="202"/>
      <c r="K57" s="202"/>
      <c r="L57" s="202"/>
      <c r="M57" s="202"/>
      <c r="N57" s="202"/>
      <c r="O57" s="203"/>
      <c r="P57" s="203"/>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1"/>
      <c r="AY57" s="161"/>
      <c r="AZ57" s="161"/>
      <c r="BA57" s="161"/>
      <c r="BB57" s="161"/>
      <c r="BC57" s="161"/>
      <c r="BD57" s="161"/>
    </row>
    <row r="58" spans="1:56" x14ac:dyDescent="0.25">
      <c r="A58" s="202"/>
      <c r="B58" s="202"/>
      <c r="C58" s="202"/>
      <c r="D58" s="202"/>
      <c r="E58" s="202"/>
      <c r="F58" s="202"/>
      <c r="G58" s="202"/>
      <c r="H58" s="202"/>
      <c r="I58" s="202"/>
      <c r="J58" s="202"/>
      <c r="K58" s="202"/>
      <c r="L58" s="202"/>
      <c r="M58" s="202"/>
      <c r="N58" s="202"/>
      <c r="O58" s="203"/>
      <c r="P58" s="203"/>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c r="AN58" s="161"/>
      <c r="AO58" s="161"/>
      <c r="AP58" s="161"/>
      <c r="AQ58" s="161"/>
      <c r="AR58" s="161"/>
      <c r="AS58" s="161"/>
      <c r="AT58" s="161"/>
      <c r="AU58" s="161"/>
      <c r="AV58" s="161"/>
      <c r="AW58" s="161"/>
      <c r="AX58" s="161"/>
      <c r="AY58" s="161"/>
      <c r="AZ58" s="161"/>
      <c r="BA58" s="161"/>
      <c r="BB58" s="161"/>
      <c r="BC58" s="161"/>
      <c r="BD58" s="161"/>
    </row>
    <row r="59" spans="1:56" x14ac:dyDescent="0.25">
      <c r="A59" s="202"/>
      <c r="B59" s="202"/>
      <c r="C59" s="202"/>
      <c r="D59" s="202"/>
      <c r="E59" s="202"/>
      <c r="F59" s="202"/>
      <c r="G59" s="202"/>
      <c r="H59" s="202"/>
      <c r="I59" s="202"/>
      <c r="J59" s="202"/>
      <c r="K59" s="202"/>
      <c r="L59" s="202"/>
      <c r="M59" s="202"/>
      <c r="N59" s="202"/>
      <c r="O59" s="203"/>
      <c r="P59" s="203"/>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1"/>
      <c r="AY59" s="161"/>
      <c r="AZ59" s="161"/>
      <c r="BA59" s="161"/>
      <c r="BB59" s="161"/>
      <c r="BC59" s="161"/>
      <c r="BD59" s="161"/>
    </row>
    <row r="60" spans="1:56" x14ac:dyDescent="0.25">
      <c r="A60" s="202"/>
      <c r="B60" s="202"/>
      <c r="C60" s="202"/>
      <c r="D60" s="202"/>
      <c r="E60" s="202"/>
      <c r="F60" s="202"/>
      <c r="G60" s="202"/>
      <c r="H60" s="202"/>
      <c r="I60" s="202"/>
      <c r="J60" s="202"/>
      <c r="K60" s="202"/>
      <c r="L60" s="202"/>
      <c r="M60" s="202"/>
      <c r="N60" s="202"/>
      <c r="O60" s="203"/>
      <c r="P60" s="203"/>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row>
    <row r="61" spans="1:56" x14ac:dyDescent="0.25">
      <c r="A61" s="202"/>
      <c r="B61" s="202"/>
      <c r="C61" s="202"/>
      <c r="D61" s="202"/>
      <c r="E61" s="202"/>
      <c r="F61" s="202"/>
      <c r="G61" s="202"/>
      <c r="H61" s="202"/>
      <c r="I61" s="202"/>
      <c r="J61" s="202"/>
      <c r="K61" s="202"/>
      <c r="L61" s="202"/>
      <c r="M61" s="202"/>
      <c r="N61" s="202"/>
      <c r="O61" s="203"/>
      <c r="P61" s="203"/>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row>
    <row r="62" spans="1:56" x14ac:dyDescent="0.25">
      <c r="A62" s="202"/>
      <c r="B62" s="202"/>
      <c r="C62" s="202"/>
      <c r="D62" s="202"/>
      <c r="E62" s="202"/>
      <c r="F62" s="202"/>
      <c r="G62" s="202"/>
      <c r="H62" s="202"/>
      <c r="I62" s="202"/>
      <c r="J62" s="202"/>
      <c r="K62" s="202"/>
      <c r="L62" s="202"/>
      <c r="M62" s="202"/>
      <c r="N62" s="202"/>
      <c r="O62" s="203"/>
      <c r="P62" s="203"/>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row>
    <row r="63" spans="1:56" x14ac:dyDescent="0.25">
      <c r="A63" s="202"/>
      <c r="B63" s="202"/>
      <c r="C63" s="202"/>
      <c r="D63" s="202"/>
      <c r="E63" s="202"/>
      <c r="F63" s="202"/>
      <c r="G63" s="202"/>
      <c r="H63" s="202"/>
      <c r="I63" s="202"/>
      <c r="J63" s="202"/>
      <c r="K63" s="202"/>
      <c r="L63" s="202"/>
      <c r="M63" s="202"/>
      <c r="N63" s="202"/>
      <c r="O63" s="203"/>
      <c r="P63" s="203"/>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row>
    <row r="64" spans="1:56" x14ac:dyDescent="0.25">
      <c r="A64" s="202"/>
      <c r="B64" s="202"/>
      <c r="C64" s="202"/>
      <c r="D64" s="202"/>
      <c r="E64" s="202"/>
      <c r="F64" s="202"/>
      <c r="G64" s="202"/>
      <c r="H64" s="202"/>
      <c r="I64" s="202"/>
      <c r="J64" s="202"/>
      <c r="K64" s="202"/>
      <c r="L64" s="202"/>
      <c r="M64" s="202"/>
      <c r="N64" s="202"/>
      <c r="O64" s="203"/>
      <c r="P64" s="203"/>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row>
    <row r="65" spans="1:56" x14ac:dyDescent="0.25">
      <c r="A65" s="202"/>
      <c r="B65" s="202"/>
      <c r="C65" s="202"/>
      <c r="D65" s="202"/>
      <c r="E65" s="202"/>
      <c r="F65" s="202"/>
      <c r="G65" s="202"/>
      <c r="H65" s="202"/>
      <c r="I65" s="202"/>
      <c r="J65" s="202"/>
      <c r="K65" s="202"/>
      <c r="L65" s="202"/>
      <c r="M65" s="202"/>
      <c r="N65" s="202"/>
      <c r="O65" s="203"/>
      <c r="P65" s="203"/>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1"/>
      <c r="BB65" s="161"/>
      <c r="BC65" s="161"/>
      <c r="BD65" s="161"/>
    </row>
    <row r="66" spans="1:56" x14ac:dyDescent="0.25">
      <c r="A66" s="202"/>
      <c r="B66" s="202"/>
      <c r="C66" s="202"/>
      <c r="D66" s="202"/>
      <c r="E66" s="202"/>
      <c r="F66" s="202"/>
      <c r="G66" s="202"/>
      <c r="H66" s="202"/>
      <c r="I66" s="202"/>
      <c r="J66" s="202"/>
      <c r="K66" s="202"/>
      <c r="L66" s="202"/>
      <c r="M66" s="202"/>
      <c r="N66" s="202"/>
      <c r="O66" s="203"/>
      <c r="P66" s="203"/>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61"/>
      <c r="AV66" s="161"/>
      <c r="AW66" s="161"/>
      <c r="AX66" s="161"/>
      <c r="AY66" s="161"/>
      <c r="AZ66" s="161"/>
      <c r="BA66" s="161"/>
      <c r="BB66" s="161"/>
      <c r="BC66" s="161"/>
      <c r="BD66" s="161"/>
    </row>
    <row r="67" spans="1:56" x14ac:dyDescent="0.25">
      <c r="A67" s="202"/>
      <c r="B67" s="202"/>
      <c r="C67" s="202"/>
      <c r="D67" s="202"/>
      <c r="E67" s="202"/>
      <c r="F67" s="202"/>
      <c r="G67" s="202"/>
      <c r="H67" s="202"/>
      <c r="I67" s="202"/>
      <c r="J67" s="202"/>
      <c r="K67" s="202"/>
      <c r="L67" s="202"/>
      <c r="M67" s="202"/>
      <c r="N67" s="202"/>
      <c r="O67" s="203"/>
      <c r="P67" s="203"/>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c r="AZ67" s="161"/>
      <c r="BA67" s="161"/>
      <c r="BB67" s="161"/>
      <c r="BC67" s="161"/>
      <c r="BD67" s="161"/>
    </row>
    <row r="68" spans="1:56" x14ac:dyDescent="0.25">
      <c r="A68" s="202"/>
      <c r="B68" s="202"/>
      <c r="C68" s="202"/>
      <c r="D68" s="202"/>
      <c r="E68" s="202"/>
      <c r="F68" s="202"/>
      <c r="G68" s="202"/>
      <c r="H68" s="202"/>
      <c r="I68" s="202"/>
      <c r="J68" s="202"/>
      <c r="K68" s="202"/>
      <c r="L68" s="202"/>
      <c r="M68" s="202"/>
      <c r="N68" s="202"/>
      <c r="O68" s="203"/>
      <c r="P68" s="203"/>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row>
    <row r="69" spans="1:56" x14ac:dyDescent="0.25">
      <c r="A69" s="202"/>
      <c r="B69" s="202"/>
      <c r="C69" s="202"/>
      <c r="D69" s="202"/>
      <c r="E69" s="202"/>
      <c r="F69" s="202"/>
      <c r="G69" s="202"/>
      <c r="H69" s="202"/>
      <c r="I69" s="202"/>
      <c r="J69" s="202"/>
      <c r="K69" s="202"/>
      <c r="L69" s="202"/>
      <c r="M69" s="202"/>
      <c r="N69" s="202"/>
      <c r="O69" s="203"/>
      <c r="P69" s="203"/>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row>
    <row r="70" spans="1:56" x14ac:dyDescent="0.25">
      <c r="A70" s="202"/>
      <c r="B70" s="202"/>
      <c r="C70" s="202"/>
      <c r="D70" s="202"/>
      <c r="E70" s="202"/>
      <c r="F70" s="202"/>
      <c r="G70" s="202"/>
      <c r="H70" s="202"/>
      <c r="I70" s="202"/>
      <c r="J70" s="202"/>
      <c r="K70" s="202"/>
      <c r="L70" s="202"/>
      <c r="M70" s="202"/>
      <c r="N70" s="202"/>
      <c r="O70" s="203"/>
      <c r="P70" s="203"/>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c r="AO70" s="161"/>
      <c r="AP70" s="161"/>
      <c r="AQ70" s="161"/>
      <c r="AR70" s="161"/>
      <c r="AS70" s="161"/>
      <c r="AT70" s="161"/>
      <c r="AU70" s="161"/>
      <c r="AV70" s="161"/>
      <c r="AW70" s="161"/>
      <c r="AX70" s="161"/>
      <c r="AY70" s="161"/>
      <c r="AZ70" s="161"/>
      <c r="BA70" s="161"/>
      <c r="BB70" s="161"/>
      <c r="BC70" s="161"/>
      <c r="BD70" s="161"/>
    </row>
    <row r="71" spans="1:56" x14ac:dyDescent="0.25">
      <c r="A71" s="202"/>
      <c r="B71" s="202"/>
      <c r="C71" s="202"/>
      <c r="D71" s="202"/>
      <c r="E71" s="202"/>
      <c r="F71" s="202"/>
      <c r="G71" s="202"/>
      <c r="H71" s="202"/>
      <c r="I71" s="202"/>
      <c r="J71" s="202"/>
      <c r="K71" s="202"/>
      <c r="L71" s="202"/>
      <c r="M71" s="202"/>
      <c r="N71" s="202"/>
      <c r="O71" s="203"/>
      <c r="P71" s="203"/>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row>
    <row r="72" spans="1:56" x14ac:dyDescent="0.25">
      <c r="A72" s="202"/>
      <c r="B72" s="202"/>
      <c r="C72" s="202"/>
      <c r="D72" s="202"/>
      <c r="E72" s="202"/>
      <c r="F72" s="202"/>
      <c r="G72" s="202"/>
      <c r="H72" s="202"/>
      <c r="I72" s="202"/>
      <c r="J72" s="202"/>
      <c r="K72" s="202"/>
      <c r="L72" s="202"/>
      <c r="M72" s="202"/>
      <c r="N72" s="202"/>
      <c r="O72" s="203"/>
      <c r="P72" s="203"/>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row>
    <row r="73" spans="1:56" x14ac:dyDescent="0.25">
      <c r="A73" s="202"/>
      <c r="B73" s="202"/>
      <c r="C73" s="202"/>
      <c r="D73" s="202"/>
      <c r="E73" s="202"/>
      <c r="F73" s="202"/>
      <c r="G73" s="202"/>
      <c r="H73" s="202"/>
      <c r="I73" s="202"/>
      <c r="J73" s="202"/>
      <c r="K73" s="202"/>
      <c r="L73" s="202"/>
      <c r="M73" s="202"/>
      <c r="N73" s="202"/>
      <c r="O73" s="203"/>
      <c r="P73" s="203"/>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row>
    <row r="74" spans="1:56" x14ac:dyDescent="0.25">
      <c r="A74" s="202"/>
      <c r="B74" s="202"/>
      <c r="C74" s="202"/>
      <c r="D74" s="202"/>
      <c r="E74" s="202"/>
      <c r="F74" s="202"/>
      <c r="G74" s="202"/>
      <c r="H74" s="202"/>
      <c r="I74" s="202"/>
      <c r="J74" s="202"/>
      <c r="K74" s="202"/>
      <c r="L74" s="202"/>
      <c r="M74" s="202"/>
      <c r="N74" s="202"/>
      <c r="O74" s="203"/>
      <c r="P74" s="203"/>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c r="BA74" s="161"/>
      <c r="BB74" s="161"/>
      <c r="BC74" s="161"/>
      <c r="BD74" s="161"/>
    </row>
    <row r="75" spans="1:56" x14ac:dyDescent="0.25">
      <c r="A75" s="202"/>
      <c r="B75" s="202"/>
      <c r="C75" s="202"/>
      <c r="D75" s="202"/>
      <c r="E75" s="202"/>
      <c r="F75" s="202"/>
      <c r="G75" s="202"/>
      <c r="H75" s="202"/>
      <c r="I75" s="202"/>
      <c r="J75" s="202"/>
      <c r="K75" s="202"/>
      <c r="L75" s="202"/>
      <c r="M75" s="202"/>
      <c r="N75" s="202"/>
      <c r="O75" s="203"/>
      <c r="P75" s="203"/>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1"/>
      <c r="BD75" s="161"/>
    </row>
    <row r="76" spans="1:56" x14ac:dyDescent="0.25">
      <c r="A76" s="202"/>
      <c r="B76" s="202"/>
      <c r="C76" s="202"/>
      <c r="D76" s="202"/>
      <c r="E76" s="202"/>
      <c r="F76" s="202"/>
      <c r="G76" s="202"/>
      <c r="H76" s="202"/>
      <c r="I76" s="202"/>
      <c r="J76" s="202"/>
      <c r="K76" s="202"/>
      <c r="L76" s="202"/>
      <c r="M76" s="202"/>
      <c r="N76" s="202"/>
      <c r="O76" s="203"/>
      <c r="P76" s="203"/>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1"/>
      <c r="BD76" s="161"/>
    </row>
    <row r="77" spans="1:56" x14ac:dyDescent="0.25">
      <c r="A77" s="202"/>
      <c r="B77" s="202"/>
      <c r="C77" s="202"/>
      <c r="D77" s="202"/>
      <c r="E77" s="202"/>
      <c r="F77" s="202"/>
      <c r="G77" s="202"/>
      <c r="H77" s="202"/>
      <c r="I77" s="202"/>
      <c r="J77" s="202"/>
      <c r="K77" s="202"/>
      <c r="L77" s="202"/>
      <c r="M77" s="202"/>
      <c r="N77" s="202"/>
      <c r="O77" s="203"/>
      <c r="P77" s="203"/>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c r="AN77" s="161"/>
      <c r="AO77" s="161"/>
      <c r="AP77" s="161"/>
      <c r="AQ77" s="161"/>
      <c r="AR77" s="161"/>
      <c r="AS77" s="161"/>
      <c r="AT77" s="161"/>
      <c r="AU77" s="161"/>
      <c r="AV77" s="161"/>
      <c r="AW77" s="161"/>
      <c r="AX77" s="161"/>
      <c r="AY77" s="161"/>
      <c r="AZ77" s="161"/>
      <c r="BA77" s="161"/>
      <c r="BB77" s="161"/>
      <c r="BC77" s="161"/>
      <c r="BD77" s="161"/>
    </row>
    <row r="78" spans="1:56" x14ac:dyDescent="0.25">
      <c r="A78" s="202"/>
      <c r="B78" s="202"/>
      <c r="C78" s="202"/>
      <c r="D78" s="202"/>
      <c r="E78" s="202"/>
      <c r="F78" s="202"/>
      <c r="G78" s="202"/>
      <c r="H78" s="202"/>
      <c r="I78" s="202"/>
      <c r="J78" s="202"/>
      <c r="K78" s="202"/>
      <c r="L78" s="202"/>
      <c r="M78" s="202"/>
      <c r="N78" s="202"/>
      <c r="O78" s="203"/>
      <c r="P78" s="203"/>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c r="AN78" s="161"/>
      <c r="AO78" s="161"/>
      <c r="AP78" s="161"/>
      <c r="AQ78" s="161"/>
      <c r="AR78" s="161"/>
      <c r="AS78" s="161"/>
      <c r="AT78" s="161"/>
      <c r="AU78" s="161"/>
      <c r="AV78" s="161"/>
      <c r="AW78" s="161"/>
      <c r="AX78" s="161"/>
      <c r="AY78" s="161"/>
      <c r="AZ78" s="161"/>
      <c r="BA78" s="161"/>
      <c r="BB78" s="161"/>
      <c r="BC78" s="161"/>
      <c r="BD78" s="161"/>
    </row>
    <row r="79" spans="1:56" x14ac:dyDescent="0.25">
      <c r="A79" s="202"/>
      <c r="B79" s="202"/>
      <c r="C79" s="202"/>
      <c r="D79" s="202"/>
      <c r="E79" s="202"/>
      <c r="F79" s="202"/>
      <c r="G79" s="202"/>
      <c r="H79" s="202"/>
      <c r="I79" s="202"/>
      <c r="J79" s="202"/>
      <c r="K79" s="202"/>
      <c r="L79" s="202"/>
      <c r="M79" s="202"/>
      <c r="N79" s="202"/>
      <c r="O79" s="203"/>
      <c r="P79" s="203"/>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c r="AN79" s="161"/>
      <c r="AO79" s="161"/>
      <c r="AP79" s="161"/>
      <c r="AQ79" s="161"/>
      <c r="AR79" s="161"/>
      <c r="AS79" s="161"/>
      <c r="AT79" s="161"/>
      <c r="AU79" s="161"/>
      <c r="AV79" s="161"/>
      <c r="AW79" s="161"/>
      <c r="AX79" s="161"/>
      <c r="AY79" s="161"/>
      <c r="AZ79" s="161"/>
      <c r="BA79" s="161"/>
      <c r="BB79" s="161"/>
      <c r="BC79" s="161"/>
      <c r="BD79" s="161"/>
    </row>
    <row r="80" spans="1:56" x14ac:dyDescent="0.25">
      <c r="A80" s="202"/>
      <c r="B80" s="202"/>
      <c r="C80" s="202"/>
      <c r="D80" s="202"/>
      <c r="E80" s="202"/>
      <c r="F80" s="202"/>
      <c r="G80" s="202"/>
      <c r="H80" s="202"/>
      <c r="I80" s="202"/>
      <c r="J80" s="202"/>
      <c r="K80" s="202"/>
      <c r="L80" s="202"/>
      <c r="M80" s="202"/>
      <c r="N80" s="202"/>
      <c r="O80" s="203"/>
      <c r="P80" s="203"/>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c r="AN80" s="161"/>
      <c r="AO80" s="161"/>
      <c r="AP80" s="161"/>
      <c r="AQ80" s="161"/>
      <c r="AR80" s="161"/>
      <c r="AS80" s="161"/>
      <c r="AT80" s="161"/>
      <c r="AU80" s="161"/>
      <c r="AV80" s="161"/>
      <c r="AW80" s="161"/>
      <c r="AX80" s="161"/>
      <c r="AY80" s="161"/>
      <c r="AZ80" s="161"/>
      <c r="BA80" s="161"/>
      <c r="BB80" s="161"/>
      <c r="BC80" s="161"/>
      <c r="BD80" s="161"/>
    </row>
    <row r="81" spans="1:56" x14ac:dyDescent="0.25">
      <c r="A81" s="202"/>
      <c r="B81" s="202"/>
      <c r="C81" s="202"/>
      <c r="D81" s="202"/>
      <c r="E81" s="202"/>
      <c r="F81" s="202"/>
      <c r="G81" s="202"/>
      <c r="H81" s="202"/>
      <c r="I81" s="202"/>
      <c r="J81" s="202"/>
      <c r="K81" s="202"/>
      <c r="L81" s="202"/>
      <c r="M81" s="202"/>
      <c r="N81" s="202"/>
      <c r="O81" s="203"/>
      <c r="P81" s="203"/>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c r="AN81" s="161"/>
      <c r="AO81" s="161"/>
      <c r="AP81" s="161"/>
      <c r="AQ81" s="161"/>
      <c r="AR81" s="161"/>
      <c r="AS81" s="161"/>
      <c r="AT81" s="161"/>
      <c r="AU81" s="161"/>
      <c r="AV81" s="161"/>
      <c r="AW81" s="161"/>
      <c r="AX81" s="161"/>
      <c r="AY81" s="161"/>
      <c r="AZ81" s="161"/>
      <c r="BA81" s="161"/>
      <c r="BB81" s="161"/>
      <c r="BC81" s="161"/>
      <c r="BD81" s="161"/>
    </row>
    <row r="82" spans="1:56" x14ac:dyDescent="0.25">
      <c r="A82" s="202"/>
      <c r="B82" s="202"/>
      <c r="C82" s="202"/>
      <c r="D82" s="202"/>
      <c r="E82" s="202"/>
      <c r="F82" s="202"/>
      <c r="G82" s="202"/>
      <c r="H82" s="202"/>
      <c r="I82" s="202"/>
      <c r="J82" s="202"/>
      <c r="K82" s="202"/>
      <c r="L82" s="202"/>
      <c r="M82" s="202"/>
      <c r="N82" s="202"/>
      <c r="O82" s="203"/>
      <c r="P82" s="203"/>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c r="AN82" s="161"/>
      <c r="AO82" s="161"/>
      <c r="AP82" s="161"/>
      <c r="AQ82" s="161"/>
      <c r="AR82" s="161"/>
      <c r="AS82" s="161"/>
      <c r="AT82" s="161"/>
      <c r="AU82" s="161"/>
      <c r="AV82" s="161"/>
      <c r="AW82" s="161"/>
      <c r="AX82" s="161"/>
      <c r="AY82" s="161"/>
      <c r="AZ82" s="161"/>
      <c r="BA82" s="161"/>
      <c r="BB82" s="161"/>
      <c r="BC82" s="161"/>
      <c r="BD82" s="161"/>
    </row>
    <row r="83" spans="1:56" x14ac:dyDescent="0.25">
      <c r="A83" s="202"/>
      <c r="B83" s="202"/>
      <c r="C83" s="202"/>
      <c r="D83" s="202"/>
      <c r="E83" s="202"/>
      <c r="F83" s="202"/>
      <c r="G83" s="202"/>
      <c r="H83" s="202"/>
      <c r="I83" s="202"/>
      <c r="J83" s="202"/>
      <c r="K83" s="202"/>
      <c r="L83" s="202"/>
      <c r="M83" s="202"/>
      <c r="N83" s="202"/>
      <c r="O83" s="203"/>
      <c r="P83" s="203"/>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c r="AN83" s="161"/>
      <c r="AO83" s="161"/>
      <c r="AP83" s="161"/>
      <c r="AQ83" s="161"/>
      <c r="AR83" s="161"/>
      <c r="AS83" s="161"/>
      <c r="AT83" s="161"/>
      <c r="AU83" s="161"/>
      <c r="AV83" s="161"/>
      <c r="AW83" s="161"/>
      <c r="AX83" s="161"/>
      <c r="AY83" s="161"/>
      <c r="AZ83" s="161"/>
      <c r="BA83" s="161"/>
      <c r="BB83" s="161"/>
      <c r="BC83" s="161"/>
      <c r="BD83" s="161"/>
    </row>
    <row r="84" spans="1:56" x14ac:dyDescent="0.25">
      <c r="A84" s="202"/>
      <c r="B84" s="202"/>
      <c r="C84" s="202"/>
      <c r="D84" s="202"/>
      <c r="E84" s="202"/>
      <c r="F84" s="202"/>
      <c r="G84" s="202"/>
      <c r="H84" s="202"/>
      <c r="I84" s="202"/>
      <c r="J84" s="202"/>
      <c r="K84" s="202"/>
      <c r="L84" s="202"/>
      <c r="M84" s="202"/>
      <c r="N84" s="202"/>
      <c r="O84" s="203"/>
      <c r="P84" s="203"/>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c r="AN84" s="161"/>
      <c r="AO84" s="161"/>
      <c r="AP84" s="161"/>
      <c r="AQ84" s="161"/>
      <c r="AR84" s="161"/>
      <c r="AS84" s="161"/>
      <c r="AT84" s="161"/>
      <c r="AU84" s="161"/>
      <c r="AV84" s="161"/>
      <c r="AW84" s="161"/>
      <c r="AX84" s="161"/>
      <c r="AY84" s="161"/>
      <c r="AZ84" s="161"/>
      <c r="BA84" s="161"/>
      <c r="BB84" s="161"/>
      <c r="BC84" s="161"/>
      <c r="BD84" s="161"/>
    </row>
    <row r="85" spans="1:56" x14ac:dyDescent="0.25">
      <c r="A85" s="202"/>
      <c r="B85" s="202"/>
      <c r="C85" s="202"/>
      <c r="D85" s="202"/>
      <c r="E85" s="202"/>
      <c r="F85" s="202"/>
      <c r="G85" s="202"/>
      <c r="H85" s="202"/>
      <c r="I85" s="202"/>
      <c r="J85" s="202"/>
      <c r="K85" s="202"/>
      <c r="L85" s="202"/>
      <c r="M85" s="202"/>
      <c r="N85" s="202"/>
      <c r="O85" s="203"/>
      <c r="P85" s="203"/>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c r="AN85" s="161"/>
      <c r="AO85" s="161"/>
      <c r="AP85" s="161"/>
      <c r="AQ85" s="161"/>
      <c r="AR85" s="161"/>
      <c r="AS85" s="161"/>
      <c r="AT85" s="161"/>
      <c r="AU85" s="161"/>
      <c r="AV85" s="161"/>
      <c r="AW85" s="161"/>
      <c r="AX85" s="161"/>
      <c r="AY85" s="161"/>
      <c r="AZ85" s="161"/>
      <c r="BA85" s="161"/>
      <c r="BB85" s="161"/>
      <c r="BC85" s="161"/>
      <c r="BD85" s="161"/>
    </row>
    <row r="86" spans="1:56" x14ac:dyDescent="0.25">
      <c r="A86" s="202"/>
      <c r="B86" s="202"/>
      <c r="C86" s="202"/>
      <c r="D86" s="202"/>
      <c r="E86" s="202"/>
      <c r="F86" s="202"/>
      <c r="G86" s="202"/>
      <c r="H86" s="202"/>
      <c r="I86" s="202"/>
      <c r="J86" s="202"/>
      <c r="K86" s="202"/>
      <c r="L86" s="202"/>
      <c r="M86" s="202"/>
      <c r="N86" s="202"/>
      <c r="O86" s="203"/>
      <c r="P86" s="203"/>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c r="AO86" s="161"/>
      <c r="AP86" s="161"/>
      <c r="AQ86" s="161"/>
      <c r="AR86" s="161"/>
      <c r="AS86" s="161"/>
      <c r="AT86" s="161"/>
      <c r="AU86" s="161"/>
      <c r="AV86" s="161"/>
      <c r="AW86" s="161"/>
      <c r="AX86" s="161"/>
      <c r="AY86" s="161"/>
      <c r="AZ86" s="161"/>
      <c r="BA86" s="161"/>
      <c r="BB86" s="161"/>
      <c r="BC86" s="161"/>
      <c r="BD86" s="161"/>
    </row>
    <row r="87" spans="1:56" x14ac:dyDescent="0.25">
      <c r="A87" s="202"/>
      <c r="B87" s="202"/>
      <c r="C87" s="202"/>
      <c r="D87" s="202"/>
      <c r="E87" s="202"/>
      <c r="F87" s="202"/>
      <c r="G87" s="202"/>
      <c r="H87" s="202"/>
      <c r="I87" s="202"/>
      <c r="J87" s="202"/>
      <c r="K87" s="202"/>
      <c r="L87" s="202"/>
      <c r="M87" s="202"/>
      <c r="N87" s="202"/>
      <c r="O87" s="203"/>
      <c r="P87" s="203"/>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c r="AN87" s="161"/>
      <c r="AO87" s="161"/>
      <c r="AP87" s="161"/>
      <c r="AQ87" s="161"/>
      <c r="AR87" s="161"/>
      <c r="AS87" s="161"/>
      <c r="AT87" s="161"/>
      <c r="AU87" s="161"/>
      <c r="AV87" s="161"/>
      <c r="AW87" s="161"/>
      <c r="AX87" s="161"/>
      <c r="AY87" s="161"/>
      <c r="AZ87" s="161"/>
      <c r="BA87" s="161"/>
      <c r="BB87" s="161"/>
      <c r="BC87" s="161"/>
      <c r="BD87" s="161"/>
    </row>
    <row r="88" spans="1:56" x14ac:dyDescent="0.25">
      <c r="A88" s="202"/>
      <c r="B88" s="202"/>
      <c r="C88" s="202"/>
      <c r="D88" s="202"/>
      <c r="E88" s="202"/>
      <c r="F88" s="202"/>
      <c r="G88" s="202"/>
      <c r="H88" s="202"/>
      <c r="I88" s="202"/>
      <c r="J88" s="202"/>
      <c r="K88" s="202"/>
      <c r="L88" s="202"/>
      <c r="M88" s="202"/>
      <c r="N88" s="202"/>
      <c r="O88" s="203"/>
      <c r="P88" s="203"/>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c r="AN88" s="161"/>
      <c r="AO88" s="161"/>
      <c r="AP88" s="161"/>
      <c r="AQ88" s="161"/>
      <c r="AR88" s="161"/>
      <c r="AS88" s="161"/>
      <c r="AT88" s="161"/>
      <c r="AU88" s="161"/>
      <c r="AV88" s="161"/>
      <c r="AW88" s="161"/>
      <c r="AX88" s="161"/>
      <c r="AY88" s="161"/>
      <c r="AZ88" s="161"/>
      <c r="BA88" s="161"/>
      <c r="BB88" s="161"/>
      <c r="BC88" s="161"/>
      <c r="BD88" s="161"/>
    </row>
    <row r="89" spans="1:56" x14ac:dyDescent="0.25">
      <c r="A89" s="202"/>
      <c r="B89" s="202"/>
      <c r="C89" s="202"/>
      <c r="D89" s="202"/>
      <c r="E89" s="202"/>
      <c r="F89" s="202"/>
      <c r="G89" s="202"/>
      <c r="H89" s="202"/>
      <c r="I89" s="202"/>
      <c r="J89" s="202"/>
      <c r="K89" s="202"/>
      <c r="L89" s="202"/>
      <c r="M89" s="202"/>
      <c r="N89" s="202"/>
      <c r="O89" s="203"/>
      <c r="P89" s="203"/>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c r="AV89" s="161"/>
      <c r="AW89" s="161"/>
      <c r="AX89" s="161"/>
      <c r="AY89" s="161"/>
      <c r="AZ89" s="161"/>
      <c r="BA89" s="161"/>
      <c r="BB89" s="161"/>
      <c r="BC89" s="161"/>
      <c r="BD89" s="161"/>
    </row>
    <row r="90" spans="1:56" x14ac:dyDescent="0.25">
      <c r="A90" s="202"/>
      <c r="B90" s="202"/>
      <c r="C90" s="202"/>
      <c r="D90" s="202"/>
      <c r="E90" s="202"/>
      <c r="F90" s="202"/>
      <c r="G90" s="202"/>
      <c r="H90" s="202"/>
      <c r="I90" s="202"/>
      <c r="J90" s="202"/>
      <c r="K90" s="202"/>
      <c r="L90" s="202"/>
      <c r="M90" s="202"/>
      <c r="N90" s="202"/>
      <c r="O90" s="203"/>
      <c r="P90" s="203"/>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1"/>
      <c r="AY90" s="161"/>
      <c r="AZ90" s="161"/>
      <c r="BA90" s="161"/>
      <c r="BB90" s="161"/>
      <c r="BC90" s="161"/>
      <c r="BD90" s="161"/>
    </row>
    <row r="91" spans="1:56" x14ac:dyDescent="0.25">
      <c r="A91" s="202"/>
      <c r="B91" s="202"/>
      <c r="C91" s="202"/>
      <c r="D91" s="202"/>
      <c r="E91" s="202"/>
      <c r="F91" s="202"/>
      <c r="G91" s="202"/>
      <c r="H91" s="202"/>
      <c r="I91" s="202"/>
      <c r="J91" s="202"/>
      <c r="K91" s="202"/>
      <c r="L91" s="202"/>
      <c r="M91" s="202"/>
      <c r="N91" s="202"/>
      <c r="O91" s="203"/>
      <c r="P91" s="203"/>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c r="AN91" s="161"/>
      <c r="AO91" s="161"/>
      <c r="AP91" s="161"/>
      <c r="AQ91" s="161"/>
      <c r="AR91" s="161"/>
      <c r="AS91" s="161"/>
      <c r="AT91" s="161"/>
      <c r="AU91" s="161"/>
      <c r="AV91" s="161"/>
      <c r="AW91" s="161"/>
      <c r="AX91" s="161"/>
      <c r="AY91" s="161"/>
      <c r="AZ91" s="161"/>
      <c r="BA91" s="161"/>
      <c r="BB91" s="161"/>
      <c r="BC91" s="161"/>
      <c r="BD91" s="161"/>
    </row>
    <row r="92" spans="1:56" x14ac:dyDescent="0.25">
      <c r="A92" s="202"/>
      <c r="B92" s="202"/>
      <c r="C92" s="202"/>
      <c r="D92" s="202"/>
      <c r="E92" s="202"/>
      <c r="F92" s="202"/>
      <c r="G92" s="202"/>
      <c r="H92" s="202"/>
      <c r="I92" s="202"/>
      <c r="J92" s="202"/>
      <c r="K92" s="202"/>
      <c r="L92" s="202"/>
      <c r="M92" s="202"/>
      <c r="N92" s="202"/>
      <c r="O92" s="203"/>
      <c r="P92" s="203"/>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1"/>
      <c r="AY92" s="161"/>
      <c r="AZ92" s="161"/>
      <c r="BA92" s="161"/>
      <c r="BB92" s="161"/>
      <c r="BC92" s="161"/>
      <c r="BD92" s="161"/>
    </row>
    <row r="93" spans="1:56" x14ac:dyDescent="0.25">
      <c r="A93" s="202"/>
      <c r="B93" s="202"/>
      <c r="C93" s="202"/>
      <c r="D93" s="202"/>
      <c r="E93" s="202"/>
      <c r="F93" s="202"/>
      <c r="G93" s="202"/>
      <c r="H93" s="202"/>
      <c r="I93" s="202"/>
      <c r="J93" s="202"/>
      <c r="K93" s="202"/>
      <c r="L93" s="202"/>
      <c r="M93" s="202"/>
      <c r="N93" s="202"/>
      <c r="O93" s="203"/>
      <c r="P93" s="203"/>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c r="AN93" s="161"/>
      <c r="AO93" s="161"/>
      <c r="AP93" s="161"/>
      <c r="AQ93" s="161"/>
      <c r="AR93" s="161"/>
      <c r="AS93" s="161"/>
      <c r="AT93" s="161"/>
      <c r="AU93" s="161"/>
      <c r="AV93" s="161"/>
      <c r="AW93" s="161"/>
      <c r="AX93" s="161"/>
      <c r="AY93" s="161"/>
      <c r="AZ93" s="161"/>
      <c r="BA93" s="161"/>
      <c r="BB93" s="161"/>
      <c r="BC93" s="161"/>
      <c r="BD93" s="161"/>
    </row>
    <row r="94" spans="1:56" x14ac:dyDescent="0.25">
      <c r="A94" s="202"/>
      <c r="B94" s="202"/>
      <c r="C94" s="202"/>
      <c r="D94" s="202"/>
      <c r="E94" s="202"/>
      <c r="F94" s="202"/>
      <c r="G94" s="202"/>
      <c r="H94" s="202"/>
      <c r="I94" s="202"/>
      <c r="J94" s="202"/>
      <c r="K94" s="202"/>
      <c r="L94" s="202"/>
      <c r="M94" s="202"/>
      <c r="N94" s="202"/>
      <c r="O94" s="203"/>
      <c r="P94" s="203"/>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c r="AN94" s="161"/>
      <c r="AO94" s="161"/>
      <c r="AP94" s="161"/>
      <c r="AQ94" s="161"/>
      <c r="AR94" s="161"/>
      <c r="AS94" s="161"/>
      <c r="AT94" s="161"/>
      <c r="AU94" s="161"/>
      <c r="AV94" s="161"/>
      <c r="AW94" s="161"/>
      <c r="AX94" s="161"/>
      <c r="AY94" s="161"/>
      <c r="AZ94" s="161"/>
      <c r="BA94" s="161"/>
      <c r="BB94" s="161"/>
      <c r="BC94" s="161"/>
      <c r="BD94" s="161"/>
    </row>
    <row r="95" spans="1:56" x14ac:dyDescent="0.25">
      <c r="A95" s="202"/>
      <c r="B95" s="202"/>
      <c r="C95" s="202"/>
      <c r="D95" s="202"/>
      <c r="E95" s="202"/>
      <c r="F95" s="202"/>
      <c r="G95" s="202"/>
      <c r="H95" s="202"/>
      <c r="I95" s="202"/>
      <c r="J95" s="202"/>
      <c r="K95" s="202"/>
      <c r="L95" s="202"/>
      <c r="M95" s="202"/>
      <c r="N95" s="202"/>
      <c r="O95" s="203"/>
      <c r="P95" s="203"/>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c r="AN95" s="161"/>
      <c r="AO95" s="161"/>
      <c r="AP95" s="161"/>
      <c r="AQ95" s="161"/>
      <c r="AR95" s="161"/>
      <c r="AS95" s="161"/>
      <c r="AT95" s="161"/>
      <c r="AU95" s="161"/>
      <c r="AV95" s="161"/>
      <c r="AW95" s="161"/>
      <c r="AX95" s="161"/>
      <c r="AY95" s="161"/>
      <c r="AZ95" s="161"/>
      <c r="BA95" s="161"/>
      <c r="BB95" s="161"/>
      <c r="BC95" s="161"/>
      <c r="BD95" s="161"/>
    </row>
    <row r="96" spans="1:56" x14ac:dyDescent="0.25">
      <c r="A96" s="202"/>
      <c r="B96" s="202"/>
      <c r="C96" s="202"/>
      <c r="D96" s="202"/>
      <c r="E96" s="202"/>
      <c r="F96" s="202"/>
      <c r="G96" s="202"/>
      <c r="H96" s="202"/>
      <c r="I96" s="202"/>
      <c r="J96" s="202"/>
      <c r="K96" s="202"/>
      <c r="L96" s="202"/>
      <c r="M96" s="202"/>
      <c r="N96" s="202"/>
      <c r="O96" s="203"/>
      <c r="P96" s="203"/>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c r="AN96" s="161"/>
      <c r="AO96" s="161"/>
      <c r="AP96" s="161"/>
      <c r="AQ96" s="161"/>
      <c r="AR96" s="161"/>
      <c r="AS96" s="161"/>
      <c r="AT96" s="161"/>
      <c r="AU96" s="161"/>
      <c r="AV96" s="161"/>
      <c r="AW96" s="161"/>
      <c r="AX96" s="161"/>
      <c r="AY96" s="161"/>
      <c r="AZ96" s="161"/>
      <c r="BA96" s="161"/>
      <c r="BB96" s="161"/>
      <c r="BC96" s="161"/>
      <c r="BD96" s="161"/>
    </row>
    <row r="97" spans="1:86" x14ac:dyDescent="0.25">
      <c r="A97" s="202"/>
      <c r="B97" s="202"/>
      <c r="C97" s="202"/>
      <c r="D97" s="202"/>
      <c r="E97" s="202"/>
      <c r="F97" s="202"/>
      <c r="G97" s="202"/>
      <c r="H97" s="202"/>
      <c r="I97" s="202"/>
      <c r="J97" s="202"/>
      <c r="K97" s="202"/>
      <c r="L97" s="202"/>
      <c r="M97" s="202"/>
      <c r="N97" s="202"/>
      <c r="O97" s="203"/>
      <c r="P97" s="203"/>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CE97" s="161"/>
      <c r="CF97" s="161"/>
      <c r="CG97" s="161"/>
      <c r="CH97" s="161"/>
    </row>
    <row r="98" spans="1:86" x14ac:dyDescent="0.25">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1"/>
      <c r="AY98" s="161"/>
      <c r="AZ98" s="161"/>
      <c r="BA98" s="161"/>
      <c r="BB98" s="161"/>
      <c r="BC98" s="161"/>
      <c r="BD98" s="161"/>
      <c r="CE98" s="161"/>
      <c r="CF98" s="161"/>
      <c r="CG98" s="161"/>
      <c r="CH98" s="161"/>
    </row>
    <row r="99" spans="1:86" x14ac:dyDescent="0.25">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c r="AN99" s="161"/>
      <c r="AO99" s="161"/>
      <c r="AP99" s="161"/>
      <c r="AQ99" s="161"/>
      <c r="AR99" s="161"/>
      <c r="AS99" s="161"/>
      <c r="AT99" s="161"/>
      <c r="AU99" s="161"/>
      <c r="AV99" s="161"/>
      <c r="AW99" s="161"/>
      <c r="AX99" s="161"/>
      <c r="AY99" s="161"/>
      <c r="AZ99" s="161"/>
      <c r="BA99" s="161"/>
      <c r="BB99" s="161"/>
      <c r="BC99" s="161"/>
      <c r="BD99" s="161"/>
      <c r="CE99" s="161"/>
      <c r="CF99" s="198"/>
      <c r="CG99" s="161"/>
      <c r="CH99" s="161"/>
    </row>
    <row r="100" spans="1:86" x14ac:dyDescent="0.25">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c r="AW100" s="161"/>
      <c r="AX100" s="161"/>
      <c r="AY100" s="161"/>
      <c r="AZ100" s="161"/>
      <c r="BA100" s="161"/>
      <c r="BB100" s="161"/>
      <c r="BC100" s="161"/>
      <c r="BD100" s="161"/>
      <c r="CE100" s="161"/>
      <c r="CF100" s="198"/>
      <c r="CG100" s="161"/>
      <c r="CH100" s="161"/>
    </row>
    <row r="101" spans="1:86" x14ac:dyDescent="0.25">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c r="AN101" s="161"/>
      <c r="AO101" s="161"/>
      <c r="AP101" s="161"/>
      <c r="AQ101" s="161"/>
      <c r="AR101" s="161"/>
      <c r="AS101" s="161"/>
      <c r="AT101" s="161"/>
      <c r="AU101" s="161"/>
      <c r="AV101" s="161"/>
      <c r="AW101" s="161"/>
      <c r="AX101" s="161"/>
      <c r="AY101" s="161"/>
      <c r="AZ101" s="161"/>
      <c r="BA101" s="161"/>
      <c r="BB101" s="161"/>
      <c r="BC101" s="161"/>
      <c r="BD101" s="161"/>
      <c r="CE101" s="161"/>
      <c r="CF101" s="198"/>
      <c r="CG101" s="161"/>
      <c r="CH101" s="161"/>
    </row>
    <row r="102" spans="1:86" x14ac:dyDescent="0.25">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c r="AN102" s="161"/>
      <c r="AO102" s="161"/>
      <c r="AP102" s="161"/>
      <c r="AQ102" s="161"/>
      <c r="AR102" s="161"/>
      <c r="AS102" s="161"/>
      <c r="AT102" s="161"/>
      <c r="AU102" s="161"/>
      <c r="AV102" s="161"/>
      <c r="AW102" s="161"/>
      <c r="AX102" s="161"/>
      <c r="AY102" s="161"/>
      <c r="AZ102" s="161"/>
      <c r="BA102" s="161"/>
      <c r="BB102" s="161"/>
      <c r="BC102" s="161"/>
      <c r="BD102" s="161"/>
    </row>
    <row r="103" spans="1:86" x14ac:dyDescent="0.25">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c r="AW103" s="161"/>
      <c r="AX103" s="161"/>
      <c r="AY103" s="161"/>
      <c r="AZ103" s="161"/>
      <c r="BA103" s="161"/>
      <c r="BB103" s="161"/>
      <c r="BC103" s="161"/>
      <c r="BD103" s="161"/>
      <c r="CF103" s="545"/>
    </row>
    <row r="104" spans="1:86" x14ac:dyDescent="0.25">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c r="AN104" s="161"/>
      <c r="AO104" s="161"/>
      <c r="AP104" s="161"/>
      <c r="AQ104" s="161"/>
      <c r="AR104" s="161"/>
      <c r="AS104" s="161"/>
      <c r="AT104" s="161"/>
      <c r="AU104" s="161"/>
      <c r="AV104" s="161"/>
      <c r="AW104" s="161"/>
      <c r="AX104" s="161"/>
      <c r="AY104" s="161"/>
      <c r="AZ104" s="161"/>
      <c r="BA104" s="161"/>
      <c r="BB104" s="161"/>
      <c r="BC104" s="161"/>
      <c r="BD104" s="161"/>
      <c r="CF104" s="545"/>
    </row>
    <row r="105" spans="1:86" x14ac:dyDescent="0.25">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c r="AN105" s="161"/>
      <c r="AO105" s="161"/>
      <c r="AP105" s="161"/>
      <c r="AQ105" s="161"/>
      <c r="AR105" s="161"/>
      <c r="AS105" s="161"/>
      <c r="AT105" s="161"/>
      <c r="AU105" s="161"/>
      <c r="AV105" s="161"/>
      <c r="AW105" s="161"/>
      <c r="AX105" s="161"/>
      <c r="AY105" s="161"/>
      <c r="AZ105" s="161"/>
      <c r="BA105" s="161"/>
      <c r="BB105" s="161"/>
      <c r="BC105" s="161"/>
      <c r="BD105" s="161"/>
    </row>
    <row r="106" spans="1:86" x14ac:dyDescent="0.25">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1"/>
      <c r="AY106" s="161"/>
      <c r="AZ106" s="161"/>
      <c r="BA106" s="161"/>
      <c r="BB106" s="161"/>
      <c r="BC106" s="161"/>
      <c r="BD106" s="161"/>
    </row>
    <row r="107" spans="1:86" x14ac:dyDescent="0.25">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c r="AN107" s="161"/>
      <c r="AO107" s="161"/>
      <c r="AP107" s="161"/>
      <c r="AQ107" s="161"/>
      <c r="AR107" s="161"/>
      <c r="AS107" s="161"/>
      <c r="AT107" s="161"/>
      <c r="AU107" s="161"/>
      <c r="AV107" s="161"/>
      <c r="AW107" s="161"/>
      <c r="AX107" s="161"/>
      <c r="AY107" s="161"/>
      <c r="AZ107" s="161"/>
      <c r="BA107" s="161"/>
      <c r="BB107" s="161"/>
      <c r="BC107" s="161"/>
      <c r="BD107" s="161"/>
    </row>
    <row r="108" spans="1:86" x14ac:dyDescent="0.25">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c r="AN108" s="161"/>
      <c r="AO108" s="161"/>
      <c r="AP108" s="161"/>
      <c r="AQ108" s="161"/>
      <c r="AR108" s="161"/>
      <c r="AS108" s="161"/>
      <c r="AT108" s="161"/>
      <c r="AU108" s="161"/>
      <c r="AV108" s="161"/>
      <c r="AW108" s="161"/>
      <c r="AX108" s="161"/>
      <c r="AY108" s="161"/>
      <c r="AZ108" s="161"/>
      <c r="BA108" s="161"/>
      <c r="BB108" s="161"/>
      <c r="BC108" s="161"/>
      <c r="BD108" s="161"/>
    </row>
    <row r="109" spans="1:86" x14ac:dyDescent="0.25">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c r="AO109" s="161"/>
      <c r="AP109" s="161"/>
      <c r="AQ109" s="161"/>
      <c r="AR109" s="161"/>
      <c r="AS109" s="161"/>
      <c r="AT109" s="161"/>
      <c r="AU109" s="161"/>
      <c r="AV109" s="161"/>
      <c r="AW109" s="161"/>
      <c r="AX109" s="161"/>
      <c r="AY109" s="161"/>
      <c r="AZ109" s="161"/>
      <c r="BA109" s="161"/>
      <c r="BB109" s="161"/>
      <c r="BC109" s="161"/>
      <c r="BD109" s="161"/>
    </row>
    <row r="110" spans="1:86" x14ac:dyDescent="0.25">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c r="AN110" s="161"/>
      <c r="AO110" s="161"/>
      <c r="AP110" s="161"/>
      <c r="AQ110" s="161"/>
      <c r="AR110" s="161"/>
      <c r="AS110" s="161"/>
      <c r="AT110" s="161"/>
      <c r="AU110" s="161"/>
      <c r="AV110" s="161"/>
      <c r="AW110" s="161"/>
      <c r="AX110" s="161"/>
      <c r="AY110" s="161"/>
      <c r="AZ110" s="161"/>
      <c r="BA110" s="161"/>
      <c r="BB110" s="161"/>
      <c r="BC110" s="161"/>
      <c r="BD110" s="161"/>
    </row>
    <row r="111" spans="1:86" x14ac:dyDescent="0.25">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c r="AN111" s="161"/>
      <c r="AO111" s="161"/>
      <c r="AP111" s="161"/>
      <c r="AQ111" s="161"/>
      <c r="AR111" s="161"/>
      <c r="AS111" s="161"/>
      <c r="AT111" s="161"/>
      <c r="AU111" s="161"/>
      <c r="AV111" s="161"/>
      <c r="AW111" s="161"/>
      <c r="AX111" s="161"/>
      <c r="AY111" s="161"/>
      <c r="AZ111" s="161"/>
      <c r="BA111" s="161"/>
      <c r="BB111" s="161"/>
      <c r="BC111" s="161"/>
      <c r="BD111" s="161"/>
    </row>
    <row r="112" spans="1:86" x14ac:dyDescent="0.25">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c r="AN112" s="161"/>
      <c r="AO112" s="161"/>
      <c r="AP112" s="161"/>
      <c r="AQ112" s="161"/>
      <c r="AR112" s="161"/>
      <c r="AS112" s="161"/>
      <c r="AT112" s="161"/>
      <c r="AU112" s="161"/>
      <c r="AV112" s="161"/>
      <c r="AW112" s="161"/>
      <c r="AX112" s="161"/>
      <c r="AY112" s="161"/>
      <c r="AZ112" s="161"/>
      <c r="BA112" s="161"/>
      <c r="BB112" s="161"/>
      <c r="BC112" s="161"/>
      <c r="BD112" s="161"/>
    </row>
    <row r="113" spans="15:56" x14ac:dyDescent="0.25">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c r="AW113" s="161"/>
      <c r="AX113" s="161"/>
      <c r="AY113" s="161"/>
      <c r="AZ113" s="161"/>
      <c r="BA113" s="161"/>
      <c r="BB113" s="161"/>
      <c r="BC113" s="161"/>
      <c r="BD113" s="161"/>
    </row>
    <row r="114" spans="15:56" x14ac:dyDescent="0.25">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c r="AN114" s="161"/>
      <c r="AO114" s="161"/>
      <c r="AP114" s="161"/>
      <c r="AQ114" s="161"/>
      <c r="AR114" s="161"/>
      <c r="AS114" s="161"/>
      <c r="AT114" s="161"/>
      <c r="AU114" s="161"/>
      <c r="AV114" s="161"/>
      <c r="AW114" s="161"/>
      <c r="AX114" s="161"/>
      <c r="AY114" s="161"/>
      <c r="AZ114" s="161"/>
      <c r="BA114" s="161"/>
      <c r="BB114" s="161"/>
      <c r="BC114" s="161"/>
      <c r="BD114" s="161"/>
    </row>
    <row r="115" spans="15:56" x14ac:dyDescent="0.25">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c r="AN115" s="161"/>
      <c r="AO115" s="161"/>
      <c r="AP115" s="161"/>
      <c r="AQ115" s="161"/>
      <c r="AR115" s="161"/>
      <c r="AS115" s="161"/>
      <c r="AT115" s="161"/>
      <c r="AU115" s="161"/>
      <c r="AV115" s="161"/>
      <c r="AW115" s="161"/>
      <c r="AX115" s="161"/>
      <c r="AY115" s="161"/>
      <c r="AZ115" s="161"/>
      <c r="BA115" s="161"/>
      <c r="BB115" s="161"/>
      <c r="BC115" s="161"/>
      <c r="BD115" s="161"/>
    </row>
    <row r="116" spans="15:56" x14ac:dyDescent="0.25">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c r="AN116" s="161"/>
      <c r="AO116" s="161"/>
      <c r="AP116" s="161"/>
      <c r="AQ116" s="161"/>
      <c r="AR116" s="161"/>
      <c r="AS116" s="161"/>
      <c r="AT116" s="161"/>
      <c r="AU116" s="161"/>
      <c r="AV116" s="161"/>
      <c r="AW116" s="161"/>
      <c r="AX116" s="161"/>
      <c r="AY116" s="161"/>
      <c r="AZ116" s="161"/>
      <c r="BA116" s="161"/>
      <c r="BB116" s="161"/>
      <c r="BC116" s="161"/>
      <c r="BD116" s="161"/>
    </row>
    <row r="117" spans="15:56" x14ac:dyDescent="0.25">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c r="AO117" s="161"/>
      <c r="AP117" s="161"/>
      <c r="AQ117" s="161"/>
      <c r="AR117" s="161"/>
      <c r="AS117" s="161"/>
      <c r="AT117" s="161"/>
      <c r="AU117" s="161"/>
      <c r="AV117" s="161"/>
      <c r="AW117" s="161"/>
      <c r="AX117" s="161"/>
      <c r="AY117" s="161"/>
      <c r="AZ117" s="161"/>
      <c r="BA117" s="161"/>
      <c r="BB117" s="161"/>
      <c r="BC117" s="161"/>
      <c r="BD117" s="161"/>
    </row>
    <row r="118" spans="15:56" x14ac:dyDescent="0.25">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c r="AO118" s="161"/>
      <c r="AP118" s="161"/>
      <c r="AQ118" s="161"/>
      <c r="AR118" s="161"/>
      <c r="AS118" s="161"/>
      <c r="AT118" s="161"/>
      <c r="AU118" s="161"/>
      <c r="AV118" s="161"/>
      <c r="AW118" s="161"/>
      <c r="AX118" s="161"/>
      <c r="AY118" s="161"/>
      <c r="AZ118" s="161"/>
      <c r="BA118" s="161"/>
      <c r="BB118" s="161"/>
      <c r="BC118" s="161"/>
      <c r="BD118" s="161"/>
    </row>
    <row r="119" spans="15:56" x14ac:dyDescent="0.25">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c r="AN119" s="161"/>
      <c r="AO119" s="161"/>
      <c r="AP119" s="161"/>
      <c r="AQ119" s="161"/>
      <c r="AR119" s="161"/>
      <c r="AS119" s="161"/>
      <c r="AT119" s="161"/>
      <c r="AU119" s="161"/>
      <c r="AV119" s="161"/>
      <c r="AW119" s="161"/>
      <c r="AX119" s="161"/>
      <c r="AY119" s="161"/>
      <c r="AZ119" s="161"/>
      <c r="BA119" s="161"/>
      <c r="BB119" s="161"/>
      <c r="BC119" s="161"/>
      <c r="BD119" s="161"/>
    </row>
    <row r="120" spans="15:56" x14ac:dyDescent="0.25">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c r="AN120" s="161"/>
      <c r="AO120" s="161"/>
      <c r="AP120" s="161"/>
      <c r="AQ120" s="161"/>
      <c r="AR120" s="161"/>
      <c r="AS120" s="161"/>
      <c r="AT120" s="161"/>
      <c r="AU120" s="161"/>
      <c r="AV120" s="161"/>
      <c r="AW120" s="161"/>
      <c r="AX120" s="161"/>
      <c r="AY120" s="161"/>
      <c r="AZ120" s="161"/>
      <c r="BA120" s="161"/>
      <c r="BB120" s="161"/>
      <c r="BC120" s="161"/>
      <c r="BD120" s="161"/>
    </row>
    <row r="121" spans="15:56" x14ac:dyDescent="0.25">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c r="AN121" s="161"/>
      <c r="AO121" s="161"/>
      <c r="AP121" s="161"/>
      <c r="AQ121" s="161"/>
      <c r="AR121" s="161"/>
      <c r="AS121" s="161"/>
      <c r="AT121" s="161"/>
      <c r="AU121" s="161"/>
      <c r="AV121" s="161"/>
      <c r="AW121" s="161"/>
      <c r="AX121" s="161"/>
      <c r="AY121" s="161"/>
      <c r="AZ121" s="161"/>
      <c r="BA121" s="161"/>
      <c r="BB121" s="161"/>
      <c r="BC121" s="161"/>
      <c r="BD121" s="161"/>
    </row>
    <row r="122" spans="15:56" x14ac:dyDescent="0.25">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c r="AR122" s="161"/>
      <c r="AS122" s="161"/>
      <c r="AT122" s="161"/>
      <c r="AU122" s="161"/>
      <c r="AV122" s="161"/>
      <c r="AW122" s="161"/>
      <c r="AX122" s="161"/>
      <c r="AY122" s="161"/>
      <c r="AZ122" s="161"/>
      <c r="BA122" s="161"/>
      <c r="BB122" s="161"/>
      <c r="BC122" s="161"/>
      <c r="BD122" s="161"/>
    </row>
    <row r="123" spans="15:56" x14ac:dyDescent="0.25">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c r="AW123" s="161"/>
      <c r="AX123" s="161"/>
      <c r="AY123" s="161"/>
      <c r="AZ123" s="161"/>
      <c r="BA123" s="161"/>
      <c r="BB123" s="161"/>
      <c r="BC123" s="161"/>
      <c r="BD123" s="161"/>
    </row>
    <row r="124" spans="15:56" x14ac:dyDescent="0.25">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c r="AN124" s="161"/>
      <c r="AO124" s="161"/>
      <c r="AP124" s="161"/>
      <c r="AQ124" s="161"/>
      <c r="AR124" s="161"/>
      <c r="AS124" s="161"/>
      <c r="AT124" s="161"/>
      <c r="AU124" s="161"/>
      <c r="AV124" s="161"/>
      <c r="AW124" s="161"/>
      <c r="AX124" s="161"/>
      <c r="AY124" s="161"/>
      <c r="AZ124" s="161"/>
      <c r="BA124" s="161"/>
      <c r="BB124" s="161"/>
      <c r="BC124" s="161"/>
      <c r="BD124" s="161"/>
    </row>
    <row r="125" spans="15:56" x14ac:dyDescent="0.25">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c r="AR125" s="161"/>
      <c r="AS125" s="161"/>
      <c r="AT125" s="161"/>
      <c r="AU125" s="161"/>
      <c r="AV125" s="161"/>
      <c r="AW125" s="161"/>
      <c r="AX125" s="161"/>
      <c r="AY125" s="161"/>
      <c r="AZ125" s="161"/>
      <c r="BA125" s="161"/>
      <c r="BB125" s="161"/>
      <c r="BC125" s="161"/>
      <c r="BD125" s="161"/>
    </row>
    <row r="126" spans="15:56" x14ac:dyDescent="0.25">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c r="AN126" s="161"/>
      <c r="AO126" s="161"/>
      <c r="AP126" s="161"/>
      <c r="AQ126" s="161"/>
      <c r="AR126" s="161"/>
      <c r="AS126" s="161"/>
      <c r="AT126" s="161"/>
      <c r="AU126" s="161"/>
      <c r="AV126" s="161"/>
      <c r="AW126" s="161"/>
      <c r="AX126" s="161"/>
      <c r="AY126" s="161"/>
      <c r="AZ126" s="161"/>
      <c r="BA126" s="161"/>
      <c r="BB126" s="161"/>
      <c r="BC126" s="161"/>
      <c r="BD126" s="161"/>
    </row>
    <row r="127" spans="15:56" x14ac:dyDescent="0.25">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c r="AN127" s="161"/>
      <c r="AO127" s="161"/>
      <c r="AP127" s="161"/>
      <c r="AQ127" s="161"/>
      <c r="AR127" s="161"/>
      <c r="AS127" s="161"/>
      <c r="AT127" s="161"/>
      <c r="AU127" s="161"/>
      <c r="AV127" s="161"/>
      <c r="AW127" s="161"/>
      <c r="AX127" s="161"/>
      <c r="AY127" s="161"/>
      <c r="AZ127" s="161"/>
      <c r="BA127" s="161"/>
      <c r="BB127" s="161"/>
      <c r="BC127" s="161"/>
      <c r="BD127" s="161"/>
    </row>
    <row r="128" spans="15:56" x14ac:dyDescent="0.25">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c r="AN128" s="161"/>
      <c r="AO128" s="161"/>
      <c r="AP128" s="161"/>
      <c r="AQ128" s="161"/>
      <c r="AR128" s="161"/>
      <c r="AS128" s="161"/>
      <c r="AT128" s="161"/>
      <c r="AU128" s="161"/>
      <c r="AV128" s="161"/>
      <c r="AW128" s="161"/>
      <c r="AX128" s="161"/>
      <c r="AY128" s="161"/>
      <c r="AZ128" s="161"/>
      <c r="BA128" s="161"/>
      <c r="BB128" s="161"/>
      <c r="BC128" s="161"/>
      <c r="BD128" s="161"/>
    </row>
    <row r="129" spans="15:56" x14ac:dyDescent="0.25">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row>
    <row r="130" spans="15:56" x14ac:dyDescent="0.25">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c r="AN130" s="161"/>
      <c r="AO130" s="161"/>
      <c r="AP130" s="161"/>
      <c r="AQ130" s="161"/>
      <c r="AR130" s="161"/>
      <c r="AS130" s="161"/>
      <c r="AT130" s="161"/>
      <c r="AU130" s="161"/>
      <c r="AV130" s="161"/>
      <c r="AW130" s="161"/>
      <c r="AX130" s="161"/>
      <c r="AY130" s="161"/>
      <c r="AZ130" s="161"/>
      <c r="BA130" s="161"/>
      <c r="BB130" s="161"/>
      <c r="BC130" s="161"/>
      <c r="BD130" s="161"/>
    </row>
    <row r="131" spans="15:56" x14ac:dyDescent="0.25">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row>
    <row r="132" spans="15:56" x14ac:dyDescent="0.25">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c r="AN132" s="161"/>
      <c r="AO132" s="161"/>
      <c r="AP132" s="161"/>
      <c r="AQ132" s="161"/>
      <c r="AR132" s="161"/>
      <c r="AS132" s="161"/>
      <c r="AT132" s="161"/>
      <c r="AU132" s="161"/>
      <c r="AV132" s="161"/>
      <c r="AW132" s="161"/>
      <c r="AX132" s="161"/>
      <c r="AY132" s="161"/>
      <c r="AZ132" s="161"/>
      <c r="BA132" s="161"/>
      <c r="BB132" s="161"/>
      <c r="BC132" s="161"/>
      <c r="BD132" s="161"/>
    </row>
    <row r="133" spans="15:56" x14ac:dyDescent="0.25">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c r="AN133" s="161"/>
      <c r="AO133" s="161"/>
      <c r="AP133" s="161"/>
      <c r="AQ133" s="161"/>
      <c r="AR133" s="161"/>
      <c r="AS133" s="161"/>
      <c r="AT133" s="161"/>
      <c r="AU133" s="161"/>
      <c r="AV133" s="161"/>
      <c r="AW133" s="161"/>
      <c r="AX133" s="161"/>
      <c r="AY133" s="161"/>
      <c r="AZ133" s="161"/>
      <c r="BA133" s="161"/>
      <c r="BB133" s="161"/>
      <c r="BC133" s="161"/>
      <c r="BD133" s="161"/>
    </row>
    <row r="134" spans="15:56" x14ac:dyDescent="0.25">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c r="AN134" s="161"/>
      <c r="AO134" s="161"/>
      <c r="AP134" s="161"/>
      <c r="AQ134" s="161"/>
      <c r="AR134" s="161"/>
      <c r="AS134" s="161"/>
      <c r="AT134" s="161"/>
      <c r="AU134" s="161"/>
      <c r="AV134" s="161"/>
      <c r="AW134" s="161"/>
      <c r="AX134" s="161"/>
      <c r="AY134" s="161"/>
      <c r="AZ134" s="161"/>
      <c r="BA134" s="161"/>
      <c r="BB134" s="161"/>
      <c r="BC134" s="161"/>
      <c r="BD134" s="161"/>
    </row>
    <row r="135" spans="15:56" x14ac:dyDescent="0.25">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c r="AN135" s="161"/>
      <c r="AO135" s="161"/>
      <c r="AP135" s="161"/>
      <c r="AQ135" s="161"/>
      <c r="AR135" s="161"/>
      <c r="AS135" s="161"/>
      <c r="AT135" s="161"/>
      <c r="AU135" s="161"/>
      <c r="AV135" s="161"/>
      <c r="AW135" s="161"/>
      <c r="AX135" s="161"/>
      <c r="AY135" s="161"/>
      <c r="AZ135" s="161"/>
      <c r="BA135" s="161"/>
      <c r="BB135" s="161"/>
      <c r="BC135" s="161"/>
      <c r="BD135" s="161"/>
    </row>
    <row r="136" spans="15:56" x14ac:dyDescent="0.25">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c r="AN136" s="161"/>
      <c r="AO136" s="161"/>
      <c r="AP136" s="161"/>
      <c r="AQ136" s="161"/>
      <c r="AR136" s="161"/>
      <c r="AS136" s="161"/>
      <c r="AT136" s="161"/>
      <c r="AU136" s="161"/>
      <c r="AV136" s="161"/>
      <c r="AW136" s="161"/>
      <c r="AX136" s="161"/>
      <c r="AY136" s="161"/>
      <c r="AZ136" s="161"/>
      <c r="BA136" s="161"/>
      <c r="BB136" s="161"/>
      <c r="BC136" s="161"/>
      <c r="BD136" s="161"/>
    </row>
    <row r="137" spans="15:56" x14ac:dyDescent="0.25">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c r="AN137" s="161"/>
      <c r="AO137" s="161"/>
      <c r="AP137" s="161"/>
      <c r="AQ137" s="161"/>
      <c r="AR137" s="161"/>
      <c r="AS137" s="161"/>
      <c r="AT137" s="161"/>
      <c r="AU137" s="161"/>
      <c r="AV137" s="161"/>
      <c r="AW137" s="161"/>
      <c r="AX137" s="161"/>
      <c r="AY137" s="161"/>
      <c r="AZ137" s="161"/>
      <c r="BA137" s="161"/>
      <c r="BB137" s="161"/>
      <c r="BC137" s="161"/>
      <c r="BD137" s="161"/>
    </row>
    <row r="138" spans="15:56" x14ac:dyDescent="0.25">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c r="AN138" s="161"/>
      <c r="AO138" s="161"/>
      <c r="AP138" s="161"/>
      <c r="AQ138" s="161"/>
      <c r="AR138" s="161"/>
      <c r="AS138" s="161"/>
      <c r="AT138" s="161"/>
      <c r="AU138" s="161"/>
      <c r="AV138" s="161"/>
      <c r="AW138" s="161"/>
      <c r="AX138" s="161"/>
      <c r="AY138" s="161"/>
      <c r="AZ138" s="161"/>
      <c r="BA138" s="161"/>
      <c r="BB138" s="161"/>
      <c r="BC138" s="161"/>
      <c r="BD138" s="161"/>
    </row>
    <row r="139" spans="15:56" x14ac:dyDescent="0.25">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c r="AN139" s="161"/>
      <c r="AO139" s="161"/>
      <c r="AP139" s="161"/>
      <c r="AQ139" s="161"/>
      <c r="AR139" s="161"/>
      <c r="AS139" s="161"/>
      <c r="AT139" s="161"/>
      <c r="AU139" s="161"/>
      <c r="AV139" s="161"/>
      <c r="AW139" s="161"/>
      <c r="AX139" s="161"/>
      <c r="AY139" s="161"/>
      <c r="AZ139" s="161"/>
      <c r="BA139" s="161"/>
      <c r="BB139" s="161"/>
      <c r="BC139" s="161"/>
      <c r="BD139" s="161"/>
    </row>
    <row r="140" spans="15:56" x14ac:dyDescent="0.25">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c r="AN140" s="161"/>
      <c r="AO140" s="161"/>
      <c r="AP140" s="161"/>
      <c r="AQ140" s="161"/>
      <c r="AR140" s="161"/>
      <c r="AS140" s="161"/>
      <c r="AT140" s="161"/>
      <c r="AU140" s="161"/>
      <c r="AV140" s="161"/>
      <c r="AW140" s="161"/>
      <c r="AX140" s="161"/>
      <c r="AY140" s="161"/>
      <c r="AZ140" s="161"/>
      <c r="BA140" s="161"/>
      <c r="BB140" s="161"/>
      <c r="BC140" s="161"/>
      <c r="BD140" s="161"/>
    </row>
    <row r="141" spans="15:56" x14ac:dyDescent="0.25">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c r="AN141" s="161"/>
      <c r="AO141" s="161"/>
      <c r="AP141" s="161"/>
      <c r="AQ141" s="161"/>
      <c r="AR141" s="161"/>
      <c r="AS141" s="161"/>
      <c r="AT141" s="161"/>
      <c r="AU141" s="161"/>
      <c r="AV141" s="161"/>
      <c r="AW141" s="161"/>
      <c r="AX141" s="161"/>
      <c r="AY141" s="161"/>
      <c r="AZ141" s="161"/>
      <c r="BA141" s="161"/>
      <c r="BB141" s="161"/>
      <c r="BC141" s="161"/>
      <c r="BD141" s="161"/>
    </row>
    <row r="142" spans="15:56" x14ac:dyDescent="0.25">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c r="AN142" s="161"/>
      <c r="AO142" s="161"/>
      <c r="AP142" s="161"/>
      <c r="AQ142" s="161"/>
      <c r="AR142" s="161"/>
      <c r="AS142" s="161"/>
      <c r="AT142" s="161"/>
      <c r="AU142" s="161"/>
      <c r="AV142" s="161"/>
      <c r="AW142" s="161"/>
      <c r="AX142" s="161"/>
      <c r="AY142" s="161"/>
      <c r="AZ142" s="161"/>
      <c r="BA142" s="161"/>
      <c r="BB142" s="161"/>
      <c r="BC142" s="161"/>
      <c r="BD142" s="161"/>
    </row>
    <row r="143" spans="15:56" x14ac:dyDescent="0.25">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c r="AN143" s="161"/>
      <c r="AO143" s="161"/>
      <c r="AP143" s="161"/>
      <c r="AQ143" s="161"/>
      <c r="AR143" s="161"/>
      <c r="AS143" s="161"/>
      <c r="AT143" s="161"/>
      <c r="AU143" s="161"/>
      <c r="AV143" s="161"/>
      <c r="AW143" s="161"/>
      <c r="AX143" s="161"/>
      <c r="AY143" s="161"/>
      <c r="AZ143" s="161"/>
      <c r="BA143" s="161"/>
      <c r="BB143" s="161"/>
      <c r="BC143" s="161"/>
      <c r="BD143" s="161"/>
    </row>
    <row r="144" spans="15:56" x14ac:dyDescent="0.25">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c r="AN144" s="161"/>
      <c r="AO144" s="161"/>
      <c r="AP144" s="161"/>
      <c r="AQ144" s="161"/>
      <c r="AR144" s="161"/>
      <c r="AS144" s="161"/>
      <c r="AT144" s="161"/>
      <c r="AU144" s="161"/>
      <c r="AV144" s="161"/>
      <c r="AW144" s="161"/>
      <c r="AX144" s="161"/>
      <c r="AY144" s="161"/>
      <c r="AZ144" s="161"/>
      <c r="BA144" s="161"/>
      <c r="BB144" s="161"/>
      <c r="BC144" s="161"/>
      <c r="BD144" s="161"/>
    </row>
    <row r="145" spans="15:56" x14ac:dyDescent="0.25">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c r="AN145" s="161"/>
      <c r="AO145" s="161"/>
      <c r="AP145" s="161"/>
      <c r="AQ145" s="161"/>
      <c r="AR145" s="161"/>
      <c r="AS145" s="161"/>
      <c r="AT145" s="161"/>
      <c r="AU145" s="161"/>
      <c r="AV145" s="161"/>
      <c r="AW145" s="161"/>
      <c r="AX145" s="161"/>
      <c r="AY145" s="161"/>
      <c r="AZ145" s="161"/>
      <c r="BA145" s="161"/>
      <c r="BB145" s="161"/>
      <c r="BC145" s="161"/>
      <c r="BD145" s="161"/>
    </row>
    <row r="146" spans="15:56" x14ac:dyDescent="0.25">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c r="AN146" s="161"/>
      <c r="AO146" s="161"/>
      <c r="AP146" s="161"/>
      <c r="AQ146" s="161"/>
      <c r="AR146" s="161"/>
      <c r="AS146" s="161"/>
      <c r="AT146" s="161"/>
      <c r="AU146" s="161"/>
      <c r="AV146" s="161"/>
      <c r="AW146" s="161"/>
      <c r="AX146" s="161"/>
      <c r="AY146" s="161"/>
      <c r="AZ146" s="161"/>
      <c r="BA146" s="161"/>
      <c r="BB146" s="161"/>
      <c r="BC146" s="161"/>
      <c r="BD146" s="161"/>
    </row>
    <row r="147" spans="15:56" x14ac:dyDescent="0.25">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c r="AN147" s="161"/>
      <c r="AO147" s="161"/>
      <c r="AP147" s="161"/>
      <c r="AQ147" s="161"/>
      <c r="AR147" s="161"/>
      <c r="AS147" s="161"/>
      <c r="AT147" s="161"/>
      <c r="AU147" s="161"/>
      <c r="AV147" s="161"/>
      <c r="AW147" s="161"/>
      <c r="AX147" s="161"/>
      <c r="AY147" s="161"/>
      <c r="AZ147" s="161"/>
      <c r="BA147" s="161"/>
      <c r="BB147" s="161"/>
      <c r="BC147" s="161"/>
      <c r="BD147" s="161"/>
    </row>
    <row r="148" spans="15:56" x14ac:dyDescent="0.25">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c r="AN148" s="161"/>
      <c r="AO148" s="161"/>
      <c r="AP148" s="161"/>
      <c r="AQ148" s="161"/>
      <c r="AR148" s="161"/>
      <c r="AS148" s="161"/>
      <c r="AT148" s="161"/>
      <c r="AU148" s="161"/>
      <c r="AV148" s="161"/>
      <c r="AW148" s="161"/>
      <c r="AX148" s="161"/>
      <c r="AY148" s="161"/>
      <c r="AZ148" s="161"/>
      <c r="BA148" s="161"/>
      <c r="BB148" s="161"/>
      <c r="BC148" s="161"/>
      <c r="BD148" s="161"/>
    </row>
    <row r="149" spans="15:56" x14ac:dyDescent="0.25">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c r="AN149" s="161"/>
      <c r="AO149" s="161"/>
      <c r="AP149" s="161"/>
      <c r="AQ149" s="161"/>
      <c r="AR149" s="161"/>
      <c r="AS149" s="161"/>
      <c r="AT149" s="161"/>
      <c r="AU149" s="161"/>
      <c r="AV149" s="161"/>
      <c r="AW149" s="161"/>
      <c r="AX149" s="161"/>
      <c r="AY149" s="161"/>
      <c r="AZ149" s="161"/>
      <c r="BA149" s="161"/>
      <c r="BB149" s="161"/>
      <c r="BC149" s="161"/>
      <c r="BD149" s="161"/>
    </row>
    <row r="150" spans="15:56" x14ac:dyDescent="0.25">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c r="AW150" s="161"/>
      <c r="AX150" s="161"/>
      <c r="AY150" s="161"/>
      <c r="AZ150" s="161"/>
      <c r="BA150" s="161"/>
      <c r="BB150" s="161"/>
      <c r="BC150" s="161"/>
      <c r="BD150" s="161"/>
    </row>
    <row r="151" spans="15:56" x14ac:dyDescent="0.25">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c r="AN151" s="161"/>
      <c r="AO151" s="161"/>
      <c r="AP151" s="161"/>
      <c r="AQ151" s="161"/>
      <c r="AR151" s="161"/>
      <c r="AS151" s="161"/>
      <c r="AT151" s="161"/>
      <c r="AU151" s="161"/>
      <c r="AV151" s="161"/>
      <c r="AW151" s="161"/>
      <c r="AX151" s="161"/>
      <c r="AY151" s="161"/>
      <c r="AZ151" s="161"/>
      <c r="BA151" s="161"/>
      <c r="BB151" s="161"/>
      <c r="BC151" s="161"/>
      <c r="BD151" s="161"/>
    </row>
    <row r="152" spans="15:56" x14ac:dyDescent="0.25">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c r="AN152" s="161"/>
      <c r="AO152" s="161"/>
      <c r="AP152" s="161"/>
      <c r="AQ152" s="161"/>
      <c r="AR152" s="161"/>
      <c r="AS152" s="161"/>
      <c r="AT152" s="161"/>
      <c r="AU152" s="161"/>
      <c r="AV152" s="161"/>
      <c r="AW152" s="161"/>
      <c r="AX152" s="161"/>
      <c r="AY152" s="161"/>
      <c r="AZ152" s="161"/>
      <c r="BA152" s="161"/>
      <c r="BB152" s="161"/>
      <c r="BC152" s="161"/>
      <c r="BD152" s="161"/>
    </row>
    <row r="153" spans="15:56" x14ac:dyDescent="0.25">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c r="AN153" s="161"/>
      <c r="AO153" s="161"/>
      <c r="AP153" s="161"/>
      <c r="AQ153" s="161"/>
      <c r="AR153" s="161"/>
      <c r="AS153" s="161"/>
      <c r="AT153" s="161"/>
      <c r="AU153" s="161"/>
      <c r="AV153" s="161"/>
      <c r="AW153" s="161"/>
      <c r="AX153" s="161"/>
      <c r="AY153" s="161"/>
      <c r="AZ153" s="161"/>
      <c r="BA153" s="161"/>
      <c r="BB153" s="161"/>
      <c r="BC153" s="161"/>
      <c r="BD153" s="161"/>
    </row>
    <row r="154" spans="15:56" x14ac:dyDescent="0.25">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c r="AN154" s="161"/>
      <c r="AO154" s="161"/>
      <c r="AP154" s="161"/>
      <c r="AQ154" s="161"/>
      <c r="AR154" s="161"/>
      <c r="AS154" s="161"/>
      <c r="AT154" s="161"/>
      <c r="AU154" s="161"/>
      <c r="AV154" s="161"/>
      <c r="AW154" s="161"/>
      <c r="AX154" s="161"/>
      <c r="AY154" s="161"/>
      <c r="AZ154" s="161"/>
      <c r="BA154" s="161"/>
      <c r="BB154" s="161"/>
      <c r="BC154" s="161"/>
      <c r="BD154" s="161"/>
    </row>
    <row r="155" spans="15:56" x14ac:dyDescent="0.25">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c r="AO155" s="161"/>
      <c r="AP155" s="161"/>
      <c r="AQ155" s="161"/>
      <c r="AR155" s="161"/>
      <c r="AS155" s="161"/>
      <c r="AT155" s="161"/>
      <c r="AU155" s="161"/>
      <c r="AV155" s="161"/>
      <c r="AW155" s="161"/>
      <c r="AX155" s="161"/>
      <c r="AY155" s="161"/>
      <c r="AZ155" s="161"/>
      <c r="BA155" s="161"/>
      <c r="BB155" s="161"/>
      <c r="BC155" s="161"/>
      <c r="BD155" s="161"/>
    </row>
    <row r="156" spans="15:56" x14ac:dyDescent="0.25">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c r="AW156" s="161"/>
      <c r="AX156" s="161"/>
      <c r="AY156" s="161"/>
      <c r="AZ156" s="161"/>
      <c r="BA156" s="161"/>
      <c r="BB156" s="161"/>
      <c r="BC156" s="161"/>
      <c r="BD156" s="161"/>
    </row>
    <row r="157" spans="15:56" x14ac:dyDescent="0.25">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c r="AN157" s="161"/>
      <c r="AO157" s="161"/>
      <c r="AP157" s="161"/>
      <c r="AQ157" s="161"/>
      <c r="AR157" s="161"/>
      <c r="AS157" s="161"/>
      <c r="AT157" s="161"/>
      <c r="AU157" s="161"/>
      <c r="AV157" s="161"/>
      <c r="AW157" s="161"/>
      <c r="AX157" s="161"/>
      <c r="AY157" s="161"/>
      <c r="AZ157" s="161"/>
      <c r="BA157" s="161"/>
      <c r="BB157" s="161"/>
      <c r="BC157" s="161"/>
      <c r="BD157" s="161"/>
    </row>
    <row r="158" spans="15:56" x14ac:dyDescent="0.25">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c r="AN158" s="161"/>
      <c r="AO158" s="161"/>
      <c r="AP158" s="161"/>
      <c r="AQ158" s="161"/>
      <c r="AR158" s="161"/>
      <c r="AS158" s="161"/>
      <c r="AT158" s="161"/>
      <c r="AU158" s="161"/>
      <c r="AV158" s="161"/>
      <c r="AW158" s="161"/>
      <c r="AX158" s="161"/>
      <c r="AY158" s="161"/>
      <c r="AZ158" s="161"/>
      <c r="BA158" s="161"/>
      <c r="BB158" s="161"/>
      <c r="BC158" s="161"/>
      <c r="BD158" s="161"/>
    </row>
    <row r="159" spans="15:56" x14ac:dyDescent="0.25">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c r="AN159" s="161"/>
      <c r="AO159" s="161"/>
      <c r="AP159" s="161"/>
      <c r="AQ159" s="161"/>
      <c r="AR159" s="161"/>
      <c r="AS159" s="161"/>
      <c r="AT159" s="161"/>
      <c r="AU159" s="161"/>
      <c r="AV159" s="161"/>
      <c r="AW159" s="161"/>
      <c r="AX159" s="161"/>
      <c r="AY159" s="161"/>
      <c r="AZ159" s="161"/>
      <c r="BA159" s="161"/>
      <c r="BB159" s="161"/>
      <c r="BC159" s="161"/>
      <c r="BD159" s="161"/>
    </row>
    <row r="160" spans="15:56" x14ac:dyDescent="0.25">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c r="AN160" s="161"/>
      <c r="AO160" s="161"/>
      <c r="AP160" s="161"/>
      <c r="AQ160" s="161"/>
      <c r="AR160" s="161"/>
      <c r="AS160" s="161"/>
      <c r="AT160" s="161"/>
      <c r="AU160" s="161"/>
      <c r="AV160" s="161"/>
      <c r="AW160" s="161"/>
      <c r="AX160" s="161"/>
      <c r="AY160" s="161"/>
      <c r="AZ160" s="161"/>
      <c r="BA160" s="161"/>
      <c r="BB160" s="161"/>
      <c r="BC160" s="161"/>
      <c r="BD160" s="161"/>
    </row>
    <row r="161" spans="15:56" x14ac:dyDescent="0.25">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c r="AN161" s="161"/>
      <c r="AO161" s="161"/>
      <c r="AP161" s="161"/>
      <c r="AQ161" s="161"/>
      <c r="AR161" s="161"/>
      <c r="AS161" s="161"/>
      <c r="AT161" s="161"/>
      <c r="AU161" s="161"/>
      <c r="AV161" s="161"/>
      <c r="AW161" s="161"/>
      <c r="AX161" s="161"/>
      <c r="AY161" s="161"/>
      <c r="AZ161" s="161"/>
      <c r="BA161" s="161"/>
      <c r="BB161" s="161"/>
      <c r="BC161" s="161"/>
      <c r="BD161" s="161"/>
    </row>
    <row r="162" spans="15:56" x14ac:dyDescent="0.25">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c r="AN162" s="161"/>
      <c r="AO162" s="161"/>
      <c r="AP162" s="161"/>
      <c r="AQ162" s="161"/>
      <c r="AR162" s="161"/>
      <c r="AS162" s="161"/>
      <c r="AT162" s="161"/>
      <c r="AU162" s="161"/>
      <c r="AV162" s="161"/>
      <c r="AW162" s="161"/>
      <c r="AX162" s="161"/>
      <c r="AY162" s="161"/>
      <c r="AZ162" s="161"/>
      <c r="BA162" s="161"/>
      <c r="BB162" s="161"/>
      <c r="BC162" s="161"/>
      <c r="BD162" s="161"/>
    </row>
    <row r="163" spans="15:56" x14ac:dyDescent="0.25">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c r="AN163" s="161"/>
      <c r="AO163" s="161"/>
      <c r="AP163" s="161"/>
      <c r="AQ163" s="161"/>
      <c r="AR163" s="161"/>
      <c r="AS163" s="161"/>
      <c r="AT163" s="161"/>
      <c r="AU163" s="161"/>
      <c r="AV163" s="161"/>
      <c r="AW163" s="161"/>
      <c r="AX163" s="161"/>
      <c r="AY163" s="161"/>
      <c r="AZ163" s="161"/>
      <c r="BA163" s="161"/>
      <c r="BB163" s="161"/>
      <c r="BC163" s="161"/>
      <c r="BD163" s="161"/>
    </row>
    <row r="164" spans="15:56" x14ac:dyDescent="0.25">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c r="AW164" s="161"/>
      <c r="AX164" s="161"/>
      <c r="AY164" s="161"/>
      <c r="AZ164" s="161"/>
      <c r="BA164" s="161"/>
      <c r="BB164" s="161"/>
      <c r="BC164" s="161"/>
      <c r="BD164" s="161"/>
    </row>
    <row r="165" spans="15:56" x14ac:dyDescent="0.25">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c r="AN165" s="161"/>
      <c r="AO165" s="161"/>
      <c r="AP165" s="161"/>
      <c r="AQ165" s="161"/>
      <c r="AR165" s="161"/>
      <c r="AS165" s="161"/>
      <c r="AT165" s="161"/>
      <c r="AU165" s="161"/>
      <c r="AV165" s="161"/>
      <c r="AW165" s="161"/>
      <c r="AX165" s="161"/>
      <c r="AY165" s="161"/>
      <c r="AZ165" s="161"/>
      <c r="BA165" s="161"/>
      <c r="BB165" s="161"/>
      <c r="BC165" s="161"/>
      <c r="BD165" s="161"/>
    </row>
    <row r="166" spans="15:56" x14ac:dyDescent="0.25">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161"/>
      <c r="AO166" s="161"/>
      <c r="AP166" s="161"/>
      <c r="AQ166" s="161"/>
      <c r="AR166" s="161"/>
      <c r="AS166" s="161"/>
      <c r="AT166" s="161"/>
      <c r="AU166" s="161"/>
      <c r="AV166" s="161"/>
      <c r="AW166" s="161"/>
      <c r="AX166" s="161"/>
      <c r="AY166" s="161"/>
      <c r="AZ166" s="161"/>
      <c r="BA166" s="161"/>
      <c r="BB166" s="161"/>
      <c r="BC166" s="161"/>
      <c r="BD166" s="161"/>
    </row>
    <row r="167" spans="15:56" x14ac:dyDescent="0.25">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c r="AN167" s="161"/>
      <c r="AO167" s="161"/>
      <c r="AP167" s="161"/>
      <c r="AQ167" s="161"/>
      <c r="AR167" s="161"/>
      <c r="AS167" s="161"/>
      <c r="AT167" s="161"/>
      <c r="AU167" s="161"/>
      <c r="AV167" s="161"/>
      <c r="AW167" s="161"/>
      <c r="AX167" s="161"/>
      <c r="AY167" s="161"/>
      <c r="AZ167" s="161"/>
      <c r="BA167" s="161"/>
      <c r="BB167" s="161"/>
      <c r="BC167" s="161"/>
      <c r="BD167" s="161"/>
    </row>
    <row r="168" spans="15:56" x14ac:dyDescent="0.25">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161"/>
      <c r="AO168" s="161"/>
      <c r="AP168" s="161"/>
      <c r="AQ168" s="161"/>
      <c r="AR168" s="161"/>
      <c r="AS168" s="161"/>
      <c r="AT168" s="161"/>
      <c r="AU168" s="161"/>
      <c r="AV168" s="161"/>
      <c r="AW168" s="161"/>
      <c r="AX168" s="161"/>
      <c r="AY168" s="161"/>
      <c r="AZ168" s="161"/>
      <c r="BA168" s="161"/>
      <c r="BB168" s="161"/>
      <c r="BC168" s="161"/>
      <c r="BD168" s="161"/>
    </row>
    <row r="169" spans="15:56" x14ac:dyDescent="0.25">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c r="AN169" s="161"/>
      <c r="AO169" s="161"/>
      <c r="AP169" s="161"/>
      <c r="AQ169" s="161"/>
      <c r="AR169" s="161"/>
      <c r="AS169" s="161"/>
      <c r="AT169" s="161"/>
      <c r="AU169" s="161"/>
      <c r="AV169" s="161"/>
      <c r="AW169" s="161"/>
      <c r="AX169" s="161"/>
      <c r="AY169" s="161"/>
      <c r="AZ169" s="161"/>
      <c r="BA169" s="161"/>
      <c r="BB169" s="161"/>
      <c r="BC169" s="161"/>
      <c r="BD169" s="161"/>
    </row>
    <row r="170" spans="15:56" x14ac:dyDescent="0.25">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c r="AN170" s="161"/>
      <c r="AO170" s="161"/>
      <c r="AP170" s="161"/>
      <c r="AQ170" s="161"/>
      <c r="AR170" s="161"/>
      <c r="AS170" s="161"/>
      <c r="AT170" s="161"/>
      <c r="AU170" s="161"/>
      <c r="AV170" s="161"/>
      <c r="AW170" s="161"/>
      <c r="AX170" s="161"/>
      <c r="AY170" s="161"/>
      <c r="AZ170" s="161"/>
      <c r="BA170" s="161"/>
      <c r="BB170" s="161"/>
      <c r="BC170" s="161"/>
      <c r="BD170" s="161"/>
    </row>
    <row r="171" spans="15:56" x14ac:dyDescent="0.25">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c r="AN171" s="161"/>
      <c r="AO171" s="161"/>
      <c r="AP171" s="161"/>
      <c r="AQ171" s="161"/>
      <c r="AR171" s="161"/>
      <c r="AS171" s="161"/>
      <c r="AT171" s="161"/>
      <c r="AU171" s="161"/>
      <c r="AV171" s="161"/>
      <c r="AW171" s="161"/>
      <c r="AX171" s="161"/>
      <c r="AY171" s="161"/>
      <c r="AZ171" s="161"/>
      <c r="BA171" s="161"/>
      <c r="BB171" s="161"/>
      <c r="BC171" s="161"/>
      <c r="BD171" s="161"/>
    </row>
    <row r="172" spans="15:56" x14ac:dyDescent="0.25">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c r="AN172" s="161"/>
      <c r="AO172" s="161"/>
      <c r="AP172" s="161"/>
      <c r="AQ172" s="161"/>
      <c r="AR172" s="161"/>
      <c r="AS172" s="161"/>
      <c r="AT172" s="161"/>
      <c r="AU172" s="161"/>
      <c r="AV172" s="161"/>
      <c r="AW172" s="161"/>
      <c r="AX172" s="161"/>
      <c r="AY172" s="161"/>
      <c r="AZ172" s="161"/>
      <c r="BA172" s="161"/>
      <c r="BB172" s="161"/>
      <c r="BC172" s="161"/>
      <c r="BD172" s="161"/>
    </row>
    <row r="173" spans="15:56" x14ac:dyDescent="0.25">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c r="AN173" s="161"/>
      <c r="AO173" s="161"/>
      <c r="AP173" s="161"/>
      <c r="AQ173" s="161"/>
      <c r="AR173" s="161"/>
      <c r="AS173" s="161"/>
      <c r="AT173" s="161"/>
      <c r="AU173" s="161"/>
      <c r="AV173" s="161"/>
      <c r="AW173" s="161"/>
      <c r="AX173" s="161"/>
      <c r="AY173" s="161"/>
      <c r="AZ173" s="161"/>
      <c r="BA173" s="161"/>
      <c r="BB173" s="161"/>
      <c r="BC173" s="161"/>
      <c r="BD173" s="161"/>
    </row>
    <row r="174" spans="15:56" x14ac:dyDescent="0.25">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c r="AN174" s="161"/>
      <c r="AO174" s="161"/>
      <c r="AP174" s="161"/>
      <c r="AQ174" s="161"/>
      <c r="AR174" s="161"/>
      <c r="AS174" s="161"/>
      <c r="AT174" s="161"/>
      <c r="AU174" s="161"/>
      <c r="AV174" s="161"/>
      <c r="AW174" s="161"/>
      <c r="AX174" s="161"/>
      <c r="AY174" s="161"/>
      <c r="AZ174" s="161"/>
      <c r="BA174" s="161"/>
      <c r="BB174" s="161"/>
      <c r="BC174" s="161"/>
      <c r="BD174" s="161"/>
    </row>
    <row r="175" spans="15:56" x14ac:dyDescent="0.25">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c r="AN175" s="161"/>
      <c r="AO175" s="161"/>
      <c r="AP175" s="161"/>
      <c r="AQ175" s="161"/>
      <c r="AR175" s="161"/>
      <c r="AS175" s="161"/>
      <c r="AT175" s="161"/>
      <c r="AU175" s="161"/>
      <c r="AV175" s="161"/>
      <c r="AW175" s="161"/>
      <c r="AX175" s="161"/>
      <c r="AY175" s="161"/>
      <c r="AZ175" s="161"/>
      <c r="BA175" s="161"/>
      <c r="BB175" s="161"/>
      <c r="BC175" s="161"/>
      <c r="BD175" s="161"/>
    </row>
    <row r="176" spans="15:56" x14ac:dyDescent="0.25">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c r="AN176" s="161"/>
      <c r="AO176" s="161"/>
      <c r="AP176" s="161"/>
      <c r="AQ176" s="161"/>
      <c r="AR176" s="161"/>
      <c r="AS176" s="161"/>
      <c r="AT176" s="161"/>
      <c r="AU176" s="161"/>
      <c r="AV176" s="161"/>
      <c r="AW176" s="161"/>
      <c r="AX176" s="161"/>
      <c r="AY176" s="161"/>
      <c r="AZ176" s="161"/>
      <c r="BA176" s="161"/>
      <c r="BB176" s="161"/>
      <c r="BC176" s="161"/>
      <c r="BD176" s="161"/>
    </row>
    <row r="177" spans="15:56" x14ac:dyDescent="0.25">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c r="AN177" s="161"/>
      <c r="AO177" s="161"/>
      <c r="AP177" s="161"/>
      <c r="AQ177" s="161"/>
      <c r="AR177" s="161"/>
      <c r="AS177" s="161"/>
      <c r="AT177" s="161"/>
      <c r="AU177" s="161"/>
      <c r="AV177" s="161"/>
      <c r="AW177" s="161"/>
      <c r="AX177" s="161"/>
      <c r="AY177" s="161"/>
      <c r="AZ177" s="161"/>
      <c r="BA177" s="161"/>
      <c r="BB177" s="161"/>
      <c r="BC177" s="161"/>
      <c r="BD177" s="161"/>
    </row>
    <row r="178" spans="15:56" x14ac:dyDescent="0.25">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c r="AN178" s="161"/>
      <c r="AO178" s="161"/>
      <c r="AP178" s="161"/>
      <c r="AQ178" s="161"/>
      <c r="AR178" s="161"/>
      <c r="AS178" s="161"/>
      <c r="AT178" s="161"/>
      <c r="AU178" s="161"/>
      <c r="AV178" s="161"/>
      <c r="AW178" s="161"/>
      <c r="AX178" s="161"/>
      <c r="AY178" s="161"/>
      <c r="AZ178" s="161"/>
      <c r="BA178" s="161"/>
      <c r="BB178" s="161"/>
      <c r="BC178" s="161"/>
      <c r="BD178" s="161"/>
    </row>
    <row r="179" spans="15:56" x14ac:dyDescent="0.25">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c r="AN179" s="161"/>
      <c r="AO179" s="161"/>
      <c r="AP179" s="161"/>
      <c r="AQ179" s="161"/>
      <c r="AR179" s="161"/>
      <c r="AS179" s="161"/>
      <c r="AT179" s="161"/>
      <c r="AU179" s="161"/>
      <c r="AV179" s="161"/>
      <c r="AW179" s="161"/>
      <c r="AX179" s="161"/>
      <c r="AY179" s="161"/>
      <c r="AZ179" s="161"/>
      <c r="BA179" s="161"/>
      <c r="BB179" s="161"/>
      <c r="BC179" s="161"/>
      <c r="BD179" s="161"/>
    </row>
    <row r="180" spans="15:56" x14ac:dyDescent="0.25">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c r="AN180" s="161"/>
      <c r="AO180" s="161"/>
      <c r="AP180" s="161"/>
      <c r="AQ180" s="161"/>
      <c r="AR180" s="161"/>
      <c r="AS180" s="161"/>
      <c r="AT180" s="161"/>
      <c r="AU180" s="161"/>
      <c r="AV180" s="161"/>
      <c r="AW180" s="161"/>
      <c r="AX180" s="161"/>
      <c r="AY180" s="161"/>
      <c r="AZ180" s="161"/>
      <c r="BA180" s="161"/>
      <c r="BB180" s="161"/>
      <c r="BC180" s="161"/>
      <c r="BD180" s="161"/>
    </row>
    <row r="181" spans="15:56" x14ac:dyDescent="0.25">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c r="AW181" s="161"/>
      <c r="AX181" s="161"/>
      <c r="AY181" s="161"/>
      <c r="AZ181" s="161"/>
      <c r="BA181" s="161"/>
      <c r="BB181" s="161"/>
      <c r="BC181" s="161"/>
      <c r="BD181" s="161"/>
    </row>
    <row r="182" spans="15:56" x14ac:dyDescent="0.25">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c r="AN182" s="161"/>
      <c r="AO182" s="161"/>
      <c r="AP182" s="161"/>
      <c r="AQ182" s="161"/>
      <c r="AR182" s="161"/>
      <c r="AS182" s="161"/>
      <c r="AT182" s="161"/>
      <c r="AU182" s="161"/>
      <c r="AV182" s="161"/>
      <c r="AW182" s="161"/>
      <c r="AX182" s="161"/>
      <c r="AY182" s="161"/>
      <c r="AZ182" s="161"/>
      <c r="BA182" s="161"/>
      <c r="BB182" s="161"/>
      <c r="BC182" s="161"/>
      <c r="BD182" s="161"/>
    </row>
    <row r="183" spans="15:56" x14ac:dyDescent="0.25">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c r="AW183" s="161"/>
      <c r="AX183" s="161"/>
      <c r="AY183" s="161"/>
      <c r="AZ183" s="161"/>
      <c r="BA183" s="161"/>
      <c r="BB183" s="161"/>
      <c r="BC183" s="161"/>
      <c r="BD183" s="161"/>
    </row>
    <row r="184" spans="15:56" x14ac:dyDescent="0.25">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c r="AN184" s="161"/>
      <c r="AO184" s="161"/>
      <c r="AP184" s="161"/>
      <c r="AQ184" s="161"/>
      <c r="AR184" s="161"/>
      <c r="AS184" s="161"/>
      <c r="AT184" s="161"/>
      <c r="AU184" s="161"/>
      <c r="AV184" s="161"/>
      <c r="AW184" s="161"/>
      <c r="AX184" s="161"/>
      <c r="AY184" s="161"/>
      <c r="AZ184" s="161"/>
      <c r="BA184" s="161"/>
      <c r="BB184" s="161"/>
      <c r="BC184" s="161"/>
      <c r="BD184" s="161"/>
    </row>
    <row r="185" spans="15:56" x14ac:dyDescent="0.25">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c r="AN185" s="161"/>
      <c r="AO185" s="161"/>
      <c r="AP185" s="161"/>
      <c r="AQ185" s="161"/>
      <c r="AR185" s="161"/>
      <c r="AS185" s="161"/>
      <c r="AT185" s="161"/>
      <c r="AU185" s="161"/>
      <c r="AV185" s="161"/>
      <c r="AW185" s="161"/>
      <c r="AX185" s="161"/>
      <c r="AY185" s="161"/>
      <c r="AZ185" s="161"/>
      <c r="BA185" s="161"/>
      <c r="BB185" s="161"/>
      <c r="BC185" s="161"/>
      <c r="BD185" s="161"/>
    </row>
    <row r="186" spans="15:56" x14ac:dyDescent="0.25">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c r="AN186" s="161"/>
      <c r="AO186" s="161"/>
      <c r="AP186" s="161"/>
      <c r="AQ186" s="161"/>
      <c r="AR186" s="161"/>
      <c r="AS186" s="161"/>
      <c r="AT186" s="161"/>
      <c r="AU186" s="161"/>
      <c r="AV186" s="161"/>
      <c r="AW186" s="161"/>
      <c r="AX186" s="161"/>
      <c r="AY186" s="161"/>
      <c r="AZ186" s="161"/>
      <c r="BA186" s="161"/>
      <c r="BB186" s="161"/>
      <c r="BC186" s="161"/>
      <c r="BD186" s="161"/>
    </row>
    <row r="187" spans="15:56" x14ac:dyDescent="0.25">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c r="AN187" s="161"/>
      <c r="AO187" s="161"/>
      <c r="AP187" s="161"/>
      <c r="AQ187" s="161"/>
      <c r="AR187" s="161"/>
      <c r="AS187" s="161"/>
      <c r="AT187" s="161"/>
      <c r="AU187" s="161"/>
      <c r="AV187" s="161"/>
      <c r="AW187" s="161"/>
      <c r="AX187" s="161"/>
      <c r="AY187" s="161"/>
      <c r="AZ187" s="161"/>
      <c r="BA187" s="161"/>
      <c r="BB187" s="161"/>
      <c r="BC187" s="161"/>
      <c r="BD187" s="161"/>
    </row>
    <row r="188" spans="15:56" x14ac:dyDescent="0.25">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1"/>
      <c r="AY188" s="161"/>
      <c r="AZ188" s="161"/>
      <c r="BA188" s="161"/>
      <c r="BB188" s="161"/>
      <c r="BC188" s="161"/>
      <c r="BD188" s="161"/>
    </row>
    <row r="189" spans="15:56" x14ac:dyDescent="0.25">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c r="AN189" s="161"/>
      <c r="AO189" s="161"/>
      <c r="AP189" s="161"/>
      <c r="AQ189" s="161"/>
      <c r="AR189" s="161"/>
      <c r="AS189" s="161"/>
      <c r="AT189" s="161"/>
      <c r="AU189" s="161"/>
      <c r="AV189" s="161"/>
      <c r="AW189" s="161"/>
      <c r="AX189" s="161"/>
      <c r="AY189" s="161"/>
      <c r="AZ189" s="161"/>
      <c r="BA189" s="161"/>
      <c r="BB189" s="161"/>
      <c r="BC189" s="161"/>
      <c r="BD189" s="161"/>
    </row>
    <row r="190" spans="15:56" x14ac:dyDescent="0.25">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c r="AN190" s="161"/>
      <c r="AO190" s="161"/>
      <c r="AP190" s="161"/>
      <c r="AQ190" s="161"/>
      <c r="AR190" s="161"/>
      <c r="AS190" s="161"/>
      <c r="AT190" s="161"/>
      <c r="AU190" s="161"/>
      <c r="AV190" s="161"/>
      <c r="AW190" s="161"/>
      <c r="AX190" s="161"/>
      <c r="AY190" s="161"/>
      <c r="AZ190" s="161"/>
      <c r="BA190" s="161"/>
      <c r="BB190" s="161"/>
      <c r="BC190" s="161"/>
      <c r="BD190" s="161"/>
    </row>
    <row r="191" spans="15:56" x14ac:dyDescent="0.25">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c r="AO191" s="161"/>
      <c r="AP191" s="161"/>
      <c r="AQ191" s="161"/>
      <c r="AR191" s="161"/>
      <c r="AS191" s="161"/>
      <c r="AT191" s="161"/>
      <c r="AU191" s="161"/>
      <c r="AV191" s="161"/>
      <c r="AW191" s="161"/>
      <c r="AX191" s="161"/>
      <c r="AY191" s="161"/>
      <c r="AZ191" s="161"/>
      <c r="BA191" s="161"/>
      <c r="BB191" s="161"/>
      <c r="BC191" s="161"/>
      <c r="BD191" s="161"/>
    </row>
    <row r="192" spans="15:56" x14ac:dyDescent="0.25">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c r="AN192" s="161"/>
      <c r="AO192" s="161"/>
      <c r="AP192" s="161"/>
      <c r="AQ192" s="161"/>
      <c r="AR192" s="161"/>
      <c r="AS192" s="161"/>
      <c r="AT192" s="161"/>
      <c r="AU192" s="161"/>
      <c r="AV192" s="161"/>
      <c r="AW192" s="161"/>
      <c r="AX192" s="161"/>
      <c r="AY192" s="161"/>
      <c r="AZ192" s="161"/>
      <c r="BA192" s="161"/>
      <c r="BB192" s="161"/>
      <c r="BC192" s="161"/>
      <c r="BD192" s="161"/>
    </row>
    <row r="193" spans="15:56" x14ac:dyDescent="0.25">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c r="AN193" s="161"/>
      <c r="AO193" s="161"/>
      <c r="AP193" s="161"/>
      <c r="AQ193" s="161"/>
      <c r="AR193" s="161"/>
      <c r="AS193" s="161"/>
      <c r="AT193" s="161"/>
      <c r="AU193" s="161"/>
      <c r="AV193" s="161"/>
      <c r="AW193" s="161"/>
      <c r="AX193" s="161"/>
      <c r="AY193" s="161"/>
      <c r="AZ193" s="161"/>
      <c r="BA193" s="161"/>
      <c r="BB193" s="161"/>
      <c r="BC193" s="161"/>
      <c r="BD193" s="161"/>
    </row>
    <row r="194" spans="15:56" x14ac:dyDescent="0.25">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c r="AO194" s="161"/>
      <c r="AP194" s="161"/>
      <c r="AQ194" s="161"/>
      <c r="AR194" s="161"/>
      <c r="AS194" s="161"/>
      <c r="AT194" s="161"/>
      <c r="AU194" s="161"/>
      <c r="AV194" s="161"/>
      <c r="AW194" s="161"/>
      <c r="AX194" s="161"/>
      <c r="AY194" s="161"/>
      <c r="AZ194" s="161"/>
      <c r="BA194" s="161"/>
      <c r="BB194" s="161"/>
      <c r="BC194" s="161"/>
      <c r="BD194" s="161"/>
    </row>
    <row r="195" spans="15:56" x14ac:dyDescent="0.25">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c r="AN195" s="161"/>
      <c r="AO195" s="161"/>
      <c r="AP195" s="161"/>
      <c r="AQ195" s="161"/>
      <c r="AR195" s="161"/>
      <c r="AS195" s="161"/>
      <c r="AT195" s="161"/>
      <c r="AU195" s="161"/>
      <c r="AV195" s="161"/>
      <c r="AW195" s="161"/>
      <c r="AX195" s="161"/>
      <c r="AY195" s="161"/>
      <c r="AZ195" s="161"/>
      <c r="BA195" s="161"/>
      <c r="BB195" s="161"/>
      <c r="BC195" s="161"/>
      <c r="BD195" s="161"/>
    </row>
    <row r="196" spans="15:56" x14ac:dyDescent="0.25">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c r="AN196" s="161"/>
      <c r="AO196" s="161"/>
      <c r="AP196" s="161"/>
      <c r="AQ196" s="161"/>
      <c r="AR196" s="161"/>
      <c r="AS196" s="161"/>
      <c r="AT196" s="161"/>
      <c r="AU196" s="161"/>
      <c r="AV196" s="161"/>
      <c r="AW196" s="161"/>
      <c r="AX196" s="161"/>
      <c r="AY196" s="161"/>
      <c r="AZ196" s="161"/>
      <c r="BA196" s="161"/>
      <c r="BB196" s="161"/>
      <c r="BC196" s="161"/>
      <c r="BD196" s="161"/>
    </row>
    <row r="197" spans="15:56" x14ac:dyDescent="0.25">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c r="AW197" s="161"/>
      <c r="AX197" s="161"/>
      <c r="AY197" s="161"/>
      <c r="AZ197" s="161"/>
      <c r="BA197" s="161"/>
      <c r="BB197" s="161"/>
      <c r="BC197" s="161"/>
      <c r="BD197" s="161"/>
    </row>
    <row r="198" spans="15:56" x14ac:dyDescent="0.25">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c r="AN198" s="161"/>
      <c r="AO198" s="161"/>
      <c r="AP198" s="161"/>
      <c r="AQ198" s="161"/>
      <c r="AR198" s="161"/>
      <c r="AS198" s="161"/>
      <c r="AT198" s="161"/>
      <c r="AU198" s="161"/>
      <c r="AV198" s="161"/>
      <c r="AW198" s="161"/>
      <c r="AX198" s="161"/>
      <c r="AY198" s="161"/>
      <c r="AZ198" s="161"/>
      <c r="BA198" s="161"/>
      <c r="BB198" s="161"/>
      <c r="BC198" s="161"/>
      <c r="BD198" s="161"/>
    </row>
    <row r="199" spans="15:56" x14ac:dyDescent="0.25">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c r="AW199" s="161"/>
      <c r="AX199" s="161"/>
      <c r="AY199" s="161"/>
      <c r="AZ199" s="161"/>
      <c r="BA199" s="161"/>
      <c r="BB199" s="161"/>
      <c r="BC199" s="161"/>
      <c r="BD199" s="161"/>
    </row>
    <row r="200" spans="15:56" x14ac:dyDescent="0.25">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row>
    <row r="201" spans="15:56" x14ac:dyDescent="0.25">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row>
    <row r="202" spans="15:56" x14ac:dyDescent="0.25">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row>
    <row r="203" spans="15:56" x14ac:dyDescent="0.25">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row>
    <row r="204" spans="15:56" x14ac:dyDescent="0.25">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row>
    <row r="205" spans="15:56" x14ac:dyDescent="0.25">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row>
    <row r="206" spans="15:56" x14ac:dyDescent="0.25">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row>
    <row r="207" spans="15:56" x14ac:dyDescent="0.25">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row>
    <row r="208" spans="15:56" x14ac:dyDescent="0.25">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row>
  </sheetData>
  <mergeCells count="13">
    <mergeCell ref="A4:B4"/>
    <mergeCell ref="A5:B5"/>
    <mergeCell ref="C10:K10"/>
    <mergeCell ref="C11:K11"/>
    <mergeCell ref="C1:F1"/>
    <mergeCell ref="C9:K9"/>
    <mergeCell ref="C7:L7"/>
    <mergeCell ref="C8:L8"/>
    <mergeCell ref="G1:O1"/>
    <mergeCell ref="A6:B6"/>
    <mergeCell ref="A1:B1"/>
    <mergeCell ref="A2:B2"/>
    <mergeCell ref="A3:B3"/>
  </mergeCells>
  <printOptions horizontalCentered="1"/>
  <pageMargins left="0.7" right="0.7" top="1.25" bottom="0.75" header="0.55000000000000004" footer="0.3"/>
  <pageSetup scale="5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pageSetUpPr fitToPage="1"/>
  </sheetPr>
  <dimension ref="A1:CA209"/>
  <sheetViews>
    <sheetView showGridLines="0" showRowColHeaders="0" zoomScale="95" zoomScaleNormal="95" workbookViewId="0">
      <selection activeCell="A26" sqref="A26"/>
    </sheetView>
  </sheetViews>
  <sheetFormatPr defaultRowHeight="15" x14ac:dyDescent="0.25"/>
  <cols>
    <col min="1" max="1" width="23" customWidth="1"/>
    <col min="2" max="2" width="12.28515625" customWidth="1"/>
    <col min="3" max="4" width="14.28515625" customWidth="1"/>
    <col min="5" max="5" width="15.42578125" customWidth="1"/>
    <col min="6" max="8" width="14.28515625" customWidth="1"/>
    <col min="9" max="9" width="5.140625" customWidth="1"/>
    <col min="75" max="75" width="28.140625" customWidth="1"/>
    <col min="77" max="77" width="15.28515625" customWidth="1"/>
  </cols>
  <sheetData>
    <row r="1" spans="1:50" ht="21" customHeight="1" thickBot="1" x14ac:dyDescent="0.35">
      <c r="A1" s="686" t="s">
        <v>18</v>
      </c>
      <c r="B1" s="687"/>
      <c r="C1" s="430"/>
      <c r="D1" s="23"/>
      <c r="E1" s="23"/>
      <c r="F1" s="23"/>
      <c r="G1" s="23"/>
      <c r="H1" s="23"/>
      <c r="I1" s="431"/>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row>
    <row r="2" spans="1:50" ht="49.5" customHeight="1" x14ac:dyDescent="0.25">
      <c r="A2" s="688" t="s">
        <v>101</v>
      </c>
      <c r="B2" s="689"/>
      <c r="C2" s="15" t="s">
        <v>68</v>
      </c>
      <c r="D2" s="21" t="s">
        <v>13</v>
      </c>
      <c r="E2" s="15" t="s">
        <v>69</v>
      </c>
      <c r="F2" s="45" t="s">
        <v>13</v>
      </c>
      <c r="G2" s="15" t="s">
        <v>70</v>
      </c>
      <c r="H2" s="45" t="s">
        <v>13</v>
      </c>
      <c r="I2" s="6"/>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row>
    <row r="3" spans="1:50" ht="40.5" customHeight="1" thickBot="1" x14ac:dyDescent="0.3">
      <c r="A3" s="690"/>
      <c r="B3" s="691"/>
      <c r="C3" s="17" t="s">
        <v>12</v>
      </c>
      <c r="D3" s="24" t="s">
        <v>16</v>
      </c>
      <c r="E3" s="17" t="s">
        <v>12</v>
      </c>
      <c r="F3" s="24" t="s">
        <v>16</v>
      </c>
      <c r="G3" s="17" t="s">
        <v>12</v>
      </c>
      <c r="H3" s="46" t="s">
        <v>16</v>
      </c>
      <c r="I3" s="6"/>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row>
    <row r="4" spans="1:50" ht="31.5" customHeight="1" thickBot="1" x14ac:dyDescent="0.3">
      <c r="A4" s="674" t="s">
        <v>8</v>
      </c>
      <c r="B4" s="675"/>
      <c r="C4" s="90">
        <f>'Commercial Double Hung'!C4+'Commercial Storm Windows'!C4</f>
        <v>5049</v>
      </c>
      <c r="D4" s="91">
        <f>C4/50</f>
        <v>100.98</v>
      </c>
      <c r="E4" s="61">
        <f>'Commercial Double Hung'!C4+'Commercial Storm Windows'!E4</f>
        <v>5791.5</v>
      </c>
      <c r="F4" s="62">
        <f>E4/50</f>
        <v>115.83</v>
      </c>
      <c r="G4" s="61">
        <f>'Commercial Double Hung'!E4+'Commercial Storm Windows'!E4</f>
        <v>4603.5</v>
      </c>
      <c r="H4" s="62">
        <f>G4/50</f>
        <v>92.07</v>
      </c>
      <c r="I4" s="6"/>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row>
    <row r="5" spans="1:50" ht="31.5" customHeight="1" thickBot="1" x14ac:dyDescent="0.3">
      <c r="A5" s="676" t="s">
        <v>9</v>
      </c>
      <c r="B5" s="677"/>
      <c r="C5" s="63">
        <f>C4</f>
        <v>5049</v>
      </c>
      <c r="D5" s="92"/>
      <c r="E5" s="93">
        <f>E4</f>
        <v>5791.5</v>
      </c>
      <c r="F5" s="94"/>
      <c r="G5" s="93">
        <f>G4</f>
        <v>4603.5</v>
      </c>
      <c r="H5" s="94"/>
      <c r="I5" s="6"/>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row>
    <row r="6" spans="1:50" ht="28.5" customHeight="1" thickBot="1" x14ac:dyDescent="0.3">
      <c r="A6" s="5"/>
      <c r="B6" s="86" t="s">
        <v>7</v>
      </c>
      <c r="C6" s="33"/>
      <c r="D6" s="35"/>
      <c r="E6" s="33"/>
      <c r="F6" s="52"/>
      <c r="G6" s="33"/>
      <c r="H6" s="52"/>
      <c r="I6" s="6"/>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ht="20.100000000000001" customHeight="1" x14ac:dyDescent="0.25">
      <c r="A7" s="68" t="s">
        <v>5</v>
      </c>
      <c r="B7" s="98">
        <f>'Enter Your Com''cial Window Size'!E6</f>
        <v>108</v>
      </c>
      <c r="C7" s="680"/>
      <c r="D7" s="681"/>
      <c r="E7" s="681"/>
      <c r="F7" s="682"/>
      <c r="G7" s="12" t="s">
        <v>1</v>
      </c>
      <c r="H7" s="31">
        <f>ROUNDUP(B7*B8/144,0)</f>
        <v>54</v>
      </c>
      <c r="I7" s="6"/>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row>
    <row r="8" spans="1:50" ht="20.100000000000001" customHeight="1" thickBot="1" x14ac:dyDescent="0.3">
      <c r="A8" s="84" t="s">
        <v>4</v>
      </c>
      <c r="B8" s="99">
        <f>'Enter Your Com''cial Window Size'!E7</f>
        <v>72</v>
      </c>
      <c r="C8" s="683"/>
      <c r="D8" s="684"/>
      <c r="E8" s="684"/>
      <c r="F8" s="685"/>
      <c r="G8" s="32" t="s">
        <v>246</v>
      </c>
      <c r="H8" s="428">
        <f>(B7*B8)/144</f>
        <v>54</v>
      </c>
      <c r="I8" s="429"/>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row>
    <row r="9" spans="1:50" ht="20.100000000000001" customHeight="1" x14ac:dyDescent="0.25">
      <c r="A9" s="7"/>
      <c r="B9" s="85"/>
      <c r="C9" s="678"/>
      <c r="D9" s="679"/>
      <c r="E9" s="679"/>
      <c r="F9" s="679"/>
      <c r="G9" s="679"/>
      <c r="H9" s="679"/>
      <c r="I9" s="429"/>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row>
    <row r="10" spans="1:50" ht="20.100000000000001" customHeight="1" x14ac:dyDescent="0.25">
      <c r="A10" s="69" t="s">
        <v>82</v>
      </c>
      <c r="B10" s="55"/>
      <c r="C10" s="678"/>
      <c r="D10" s="679"/>
      <c r="E10" s="679"/>
      <c r="F10" s="679"/>
      <c r="G10" s="679"/>
      <c r="H10" s="679"/>
      <c r="I10" s="429"/>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row>
    <row r="11" spans="1:50" ht="20.100000000000001" customHeight="1" x14ac:dyDescent="0.25">
      <c r="A11" s="69" t="s">
        <v>83</v>
      </c>
      <c r="B11" s="55"/>
      <c r="C11" s="670"/>
      <c r="D11" s="671"/>
      <c r="E11" s="671"/>
      <c r="F11" s="671"/>
      <c r="G11" s="671"/>
      <c r="H11" s="671"/>
      <c r="I11" s="429"/>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row>
    <row r="12" spans="1:50" ht="20.100000000000001" customHeight="1" x14ac:dyDescent="0.25">
      <c r="A12" s="69" t="s">
        <v>459</v>
      </c>
      <c r="B12" s="55"/>
      <c r="C12" s="670"/>
      <c r="D12" s="671"/>
      <c r="E12" s="671"/>
      <c r="F12" s="671"/>
      <c r="G12" s="671"/>
      <c r="H12" s="671"/>
      <c r="I12" s="429"/>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row>
    <row r="13" spans="1:50" ht="20.100000000000001" customHeight="1" thickBot="1" x14ac:dyDescent="0.3">
      <c r="A13" s="8"/>
      <c r="B13" s="56"/>
      <c r="C13" s="672"/>
      <c r="D13" s="673"/>
      <c r="E13" s="673"/>
      <c r="F13" s="673"/>
      <c r="G13" s="673"/>
      <c r="H13" s="673"/>
      <c r="I13" s="429"/>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row>
    <row r="14" spans="1:50" x14ac:dyDescent="0.25">
      <c r="A14" s="5"/>
      <c r="B14" s="4"/>
      <c r="C14" s="4"/>
      <c r="D14" s="4"/>
      <c r="E14" s="4"/>
      <c r="F14" s="4"/>
      <c r="G14" s="4"/>
      <c r="H14" s="4"/>
      <c r="I14" s="6"/>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row>
    <row r="15" spans="1:50" x14ac:dyDescent="0.25">
      <c r="A15" s="5"/>
      <c r="B15" s="18"/>
      <c r="C15" s="4"/>
      <c r="D15" s="4"/>
      <c r="E15" s="4"/>
      <c r="F15" s="4"/>
      <c r="G15" s="4"/>
      <c r="H15" s="4"/>
      <c r="I15" s="6"/>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row>
    <row r="16" spans="1:50" x14ac:dyDescent="0.25">
      <c r="A16" s="27"/>
      <c r="B16" s="25"/>
      <c r="C16" s="4"/>
      <c r="D16" s="4"/>
      <c r="E16" s="4"/>
      <c r="F16" s="4"/>
      <c r="G16" s="4"/>
      <c r="H16" s="4"/>
      <c r="I16" s="6"/>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row>
    <row r="17" spans="1:50" x14ac:dyDescent="0.25">
      <c r="A17" s="27"/>
      <c r="B17" s="25"/>
      <c r="C17" s="4"/>
      <c r="D17" s="4"/>
      <c r="E17" s="4"/>
      <c r="F17" s="4"/>
      <c r="G17" s="4"/>
      <c r="H17" s="4"/>
      <c r="I17" s="6"/>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row>
    <row r="18" spans="1:50" x14ac:dyDescent="0.25">
      <c r="A18" s="27"/>
      <c r="B18" s="25"/>
      <c r="C18" s="4"/>
      <c r="D18" s="4"/>
      <c r="E18" s="4"/>
      <c r="F18" s="4"/>
      <c r="G18" s="4"/>
      <c r="H18" s="4"/>
      <c r="I18" s="6"/>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row>
    <row r="19" spans="1:50" x14ac:dyDescent="0.25">
      <c r="A19" s="28" t="s">
        <v>17</v>
      </c>
      <c r="B19" s="4"/>
      <c r="C19" s="4"/>
      <c r="D19" s="4"/>
      <c r="E19" s="4"/>
      <c r="F19" s="4"/>
      <c r="G19" s="4"/>
      <c r="H19" s="4"/>
      <c r="I19" s="6"/>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row>
    <row r="20" spans="1:50" x14ac:dyDescent="0.25">
      <c r="A20" s="28"/>
      <c r="B20" s="4"/>
      <c r="C20" s="4"/>
      <c r="D20" s="4"/>
      <c r="E20" s="4"/>
      <c r="F20" s="4"/>
      <c r="G20" s="4"/>
      <c r="H20" s="4"/>
      <c r="I20" s="6"/>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row>
    <row r="21" spans="1:50" x14ac:dyDescent="0.25">
      <c r="A21" s="28"/>
      <c r="B21" s="4"/>
      <c r="C21" s="4"/>
      <c r="D21" s="4"/>
      <c r="E21" s="4"/>
      <c r="F21" s="4"/>
      <c r="G21" s="4"/>
      <c r="H21" s="4"/>
      <c r="I21" s="6"/>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row>
    <row r="22" spans="1:50" ht="15.75" thickBot="1" x14ac:dyDescent="0.3">
      <c r="A22" s="29"/>
      <c r="B22" s="11"/>
      <c r="C22" s="11"/>
      <c r="D22" s="11"/>
      <c r="E22" s="11"/>
      <c r="F22" s="11"/>
      <c r="G22" s="11"/>
      <c r="H22" s="11"/>
      <c r="I22" s="30"/>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row>
    <row r="23" spans="1:50" x14ac:dyDescent="0.25">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row>
    <row r="24" spans="1:50" x14ac:dyDescent="0.25">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row>
    <row r="25" spans="1:50" x14ac:dyDescent="0.25">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row>
    <row r="26" spans="1:50" x14ac:dyDescent="0.25">
      <c r="A26" s="427" t="s">
        <v>76</v>
      </c>
      <c r="B26" s="26"/>
      <c r="C26" s="26"/>
      <c r="D26" s="26"/>
      <c r="E26" s="26"/>
      <c r="F26" s="26"/>
      <c r="G26" s="26"/>
      <c r="H26" s="26"/>
      <c r="I26" s="20"/>
      <c r="J26" s="20"/>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row>
    <row r="27" spans="1:50" x14ac:dyDescent="0.25">
      <c r="A27" s="26"/>
      <c r="B27" s="26"/>
      <c r="C27" s="26"/>
      <c r="D27" s="26"/>
      <c r="E27" s="26"/>
      <c r="F27" s="26"/>
      <c r="G27" s="26"/>
      <c r="H27" s="26"/>
      <c r="I27" s="20"/>
      <c r="J27" s="20"/>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row>
    <row r="28" spans="1:50" x14ac:dyDescent="0.25">
      <c r="A28" s="26"/>
      <c r="B28" s="26"/>
      <c r="C28" s="26"/>
      <c r="D28" s="26"/>
      <c r="E28" s="26"/>
      <c r="F28" s="26"/>
      <c r="G28" s="26"/>
      <c r="H28" s="26"/>
      <c r="I28" s="20"/>
      <c r="J28" s="20"/>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row>
    <row r="29" spans="1:50" x14ac:dyDescent="0.25">
      <c r="A29" s="26"/>
      <c r="B29" s="26"/>
      <c r="C29" s="26"/>
      <c r="D29" s="26"/>
      <c r="E29" s="26"/>
      <c r="F29" s="26"/>
      <c r="G29" s="26"/>
      <c r="H29" s="26"/>
      <c r="I29" s="20"/>
      <c r="J29" s="20"/>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row>
    <row r="30" spans="1:50" x14ac:dyDescent="0.25">
      <c r="A30" s="26"/>
      <c r="B30" s="26"/>
      <c r="C30" s="26"/>
      <c r="D30" s="26"/>
      <c r="E30" s="26"/>
      <c r="F30" s="26"/>
      <c r="G30" s="26"/>
      <c r="H30" s="26"/>
      <c r="I30" s="20"/>
      <c r="J30" s="20"/>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row>
    <row r="31" spans="1:50" x14ac:dyDescent="0.25">
      <c r="A31" s="26"/>
      <c r="B31" s="26"/>
      <c r="C31" s="26"/>
      <c r="D31" s="26"/>
      <c r="E31" s="26"/>
      <c r="F31" s="26"/>
      <c r="G31" s="26"/>
      <c r="H31" s="26"/>
      <c r="I31" s="20"/>
      <c r="J31" s="20"/>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row>
    <row r="32" spans="1:50" x14ac:dyDescent="0.25">
      <c r="A32" s="26"/>
      <c r="B32" s="26"/>
      <c r="C32" s="26"/>
      <c r="D32" s="26"/>
      <c r="E32" s="26"/>
      <c r="F32" s="26"/>
      <c r="G32" s="26"/>
      <c r="H32" s="26"/>
      <c r="I32" s="20"/>
      <c r="J32" s="20"/>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row>
    <row r="33" spans="1:50" x14ac:dyDescent="0.25">
      <c r="A33" s="26"/>
      <c r="B33" s="26"/>
      <c r="C33" s="26"/>
      <c r="D33" s="26"/>
      <c r="E33" s="26"/>
      <c r="F33" s="26"/>
      <c r="G33" s="26"/>
      <c r="H33" s="26"/>
      <c r="I33" s="20"/>
      <c r="J33" s="20"/>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row>
    <row r="34" spans="1:50" x14ac:dyDescent="0.25">
      <c r="A34" s="26"/>
      <c r="B34" s="26"/>
      <c r="C34" s="26"/>
      <c r="D34" s="26"/>
      <c r="E34" s="26"/>
      <c r="F34" s="26"/>
      <c r="G34" s="26"/>
      <c r="H34" s="26"/>
      <c r="I34" s="20"/>
      <c r="J34" s="20"/>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row>
    <row r="35" spans="1:50" x14ac:dyDescent="0.25">
      <c r="A35" s="26"/>
      <c r="B35" s="26"/>
      <c r="C35" s="26"/>
      <c r="D35" s="26"/>
      <c r="E35" s="26"/>
      <c r="F35" s="26"/>
      <c r="G35" s="26"/>
      <c r="H35" s="26"/>
      <c r="I35" s="20"/>
      <c r="J35" s="20"/>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row>
    <row r="36" spans="1:50" x14ac:dyDescent="0.25">
      <c r="A36" s="26"/>
      <c r="B36" s="26"/>
      <c r="C36" s="26"/>
      <c r="D36" s="26"/>
      <c r="E36" s="26"/>
      <c r="F36" s="26"/>
      <c r="G36" s="26"/>
      <c r="H36" s="26"/>
      <c r="I36" s="20"/>
      <c r="J36" s="20"/>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row>
    <row r="37" spans="1:50" x14ac:dyDescent="0.25">
      <c r="A37" s="26"/>
      <c r="B37" s="26"/>
      <c r="C37" s="26"/>
      <c r="D37" s="26"/>
      <c r="E37" s="26"/>
      <c r="F37" s="26"/>
      <c r="G37" s="26"/>
      <c r="H37" s="26"/>
      <c r="I37" s="20"/>
      <c r="J37" s="20"/>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row>
    <row r="38" spans="1:50" x14ac:dyDescent="0.25">
      <c r="A38" s="26"/>
      <c r="B38" s="26"/>
      <c r="C38" s="26"/>
      <c r="D38" s="26"/>
      <c r="E38" s="26"/>
      <c r="F38" s="26"/>
      <c r="G38" s="26"/>
      <c r="H38" s="26"/>
      <c r="I38" s="20"/>
      <c r="J38" s="20"/>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row>
    <row r="39" spans="1:50" x14ac:dyDescent="0.25">
      <c r="A39" s="26"/>
      <c r="B39" s="26"/>
      <c r="C39" s="26"/>
      <c r="D39" s="26"/>
      <c r="E39" s="26"/>
      <c r="F39" s="26"/>
      <c r="G39" s="26"/>
      <c r="H39" s="26"/>
      <c r="I39" s="20"/>
      <c r="J39" s="20"/>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row>
    <row r="40" spans="1:50" x14ac:dyDescent="0.25">
      <c r="A40" s="26"/>
      <c r="B40" s="26"/>
      <c r="C40" s="26"/>
      <c r="D40" s="26"/>
      <c r="E40" s="26"/>
      <c r="F40" s="26"/>
      <c r="G40" s="26"/>
      <c r="H40" s="26"/>
      <c r="I40" s="20"/>
      <c r="J40" s="20"/>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row>
    <row r="41" spans="1:50" x14ac:dyDescent="0.25">
      <c r="A41" s="26"/>
      <c r="B41" s="26"/>
      <c r="C41" s="26"/>
      <c r="D41" s="26"/>
      <c r="E41" s="26"/>
      <c r="F41" s="26"/>
      <c r="G41" s="26"/>
      <c r="H41" s="26"/>
      <c r="I41" s="20"/>
      <c r="J41" s="20"/>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row>
    <row r="42" spans="1:50" x14ac:dyDescent="0.25">
      <c r="A42" s="26"/>
      <c r="B42" s="26"/>
      <c r="C42" s="26"/>
      <c r="D42" s="26"/>
      <c r="E42" s="26"/>
      <c r="F42" s="26"/>
      <c r="G42" s="26"/>
      <c r="H42" s="26"/>
      <c r="I42" s="20"/>
      <c r="J42" s="20"/>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row>
    <row r="43" spans="1:50" x14ac:dyDescent="0.25">
      <c r="A43" s="26"/>
      <c r="B43" s="26"/>
      <c r="C43" s="26"/>
      <c r="D43" s="26"/>
      <c r="E43" s="26"/>
      <c r="F43" s="26"/>
      <c r="G43" s="26"/>
      <c r="H43" s="26"/>
      <c r="I43" s="20"/>
      <c r="J43" s="20"/>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row>
    <row r="44" spans="1:50" x14ac:dyDescent="0.25">
      <c r="A44" s="26"/>
      <c r="B44" s="26"/>
      <c r="C44" s="26"/>
      <c r="D44" s="26"/>
      <c r="E44" s="26"/>
      <c r="F44" s="26"/>
      <c r="G44" s="26"/>
      <c r="H44" s="26"/>
      <c r="I44" s="20"/>
      <c r="J44" s="20"/>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row>
    <row r="45" spans="1:50" x14ac:dyDescent="0.25">
      <c r="A45" s="26"/>
      <c r="B45" s="26"/>
      <c r="C45" s="26"/>
      <c r="D45" s="26"/>
      <c r="E45" s="26"/>
      <c r="F45" s="26"/>
      <c r="G45" s="26"/>
      <c r="H45" s="26"/>
      <c r="I45" s="20"/>
      <c r="J45" s="20"/>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row>
    <row r="46" spans="1:50" x14ac:dyDescent="0.25">
      <c r="A46" s="26"/>
      <c r="B46" s="26"/>
      <c r="C46" s="26"/>
      <c r="D46" s="26"/>
      <c r="E46" s="26"/>
      <c r="F46" s="26"/>
      <c r="G46" s="26"/>
      <c r="H46" s="26"/>
      <c r="I46" s="20"/>
      <c r="J46" s="20"/>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row>
    <row r="47" spans="1:50" x14ac:dyDescent="0.25">
      <c r="A47" s="26"/>
      <c r="B47" s="26"/>
      <c r="C47" s="26"/>
      <c r="D47" s="26"/>
      <c r="E47" s="26"/>
      <c r="F47" s="26"/>
      <c r="G47" s="26"/>
      <c r="H47" s="26"/>
      <c r="I47" s="20"/>
      <c r="J47" s="20"/>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row>
    <row r="48" spans="1:50" x14ac:dyDescent="0.25">
      <c r="A48" s="26"/>
      <c r="B48" s="26"/>
      <c r="C48" s="26"/>
      <c r="D48" s="26"/>
      <c r="E48" s="26"/>
      <c r="F48" s="26"/>
      <c r="G48" s="26"/>
      <c r="H48" s="26"/>
      <c r="I48" s="20"/>
      <c r="J48" s="20"/>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row>
    <row r="49" spans="1:50" x14ac:dyDescent="0.25">
      <c r="A49" s="26"/>
      <c r="B49" s="26"/>
      <c r="C49" s="26"/>
      <c r="D49" s="26"/>
      <c r="E49" s="26"/>
      <c r="F49" s="26"/>
      <c r="G49" s="26"/>
      <c r="H49" s="26"/>
      <c r="I49" s="20"/>
      <c r="J49" s="20"/>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row>
    <row r="50" spans="1:50" x14ac:dyDescent="0.25">
      <c r="A50" s="26"/>
      <c r="B50" s="26"/>
      <c r="C50" s="26"/>
      <c r="D50" s="26"/>
      <c r="E50" s="26"/>
      <c r="F50" s="26"/>
      <c r="G50" s="26"/>
      <c r="H50" s="26"/>
      <c r="I50" s="20"/>
      <c r="J50" s="20"/>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row>
    <row r="51" spans="1:50" x14ac:dyDescent="0.25">
      <c r="A51" s="26"/>
      <c r="B51" s="26"/>
      <c r="C51" s="26"/>
      <c r="D51" s="26"/>
      <c r="E51" s="26"/>
      <c r="F51" s="26"/>
      <c r="G51" s="26"/>
      <c r="H51" s="26"/>
      <c r="I51" s="20"/>
      <c r="J51" s="20"/>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row>
    <row r="52" spans="1:50" x14ac:dyDescent="0.25">
      <c r="A52" s="26"/>
      <c r="B52" s="26"/>
      <c r="C52" s="26"/>
      <c r="D52" s="26"/>
      <c r="E52" s="26"/>
      <c r="F52" s="26"/>
      <c r="G52" s="26"/>
      <c r="H52" s="26"/>
      <c r="I52" s="20"/>
      <c r="J52" s="20"/>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row>
    <row r="53" spans="1:50" x14ac:dyDescent="0.25">
      <c r="A53" s="26"/>
      <c r="B53" s="26"/>
      <c r="C53" s="26"/>
      <c r="D53" s="26"/>
      <c r="E53" s="26"/>
      <c r="F53" s="26"/>
      <c r="G53" s="26"/>
      <c r="H53" s="26"/>
      <c r="I53" s="20"/>
      <c r="J53" s="20"/>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row>
    <row r="54" spans="1:50" x14ac:dyDescent="0.25">
      <c r="A54" s="26"/>
      <c r="B54" s="26"/>
      <c r="C54" s="26"/>
      <c r="D54" s="26"/>
      <c r="E54" s="26"/>
      <c r="F54" s="26"/>
      <c r="G54" s="26"/>
      <c r="H54" s="26"/>
      <c r="I54" s="20"/>
      <c r="J54" s="20"/>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row>
    <row r="55" spans="1:50" x14ac:dyDescent="0.25">
      <c r="A55" s="26"/>
      <c r="B55" s="26"/>
      <c r="C55" s="26"/>
      <c r="D55" s="26"/>
      <c r="E55" s="26"/>
      <c r="F55" s="26"/>
      <c r="G55" s="26"/>
      <c r="H55" s="26"/>
      <c r="I55" s="20"/>
      <c r="J55" s="20"/>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row>
    <row r="56" spans="1:50" x14ac:dyDescent="0.25">
      <c r="A56" s="26"/>
      <c r="B56" s="26"/>
      <c r="C56" s="26"/>
      <c r="D56" s="26"/>
      <c r="E56" s="26"/>
      <c r="F56" s="26"/>
      <c r="G56" s="26"/>
      <c r="H56" s="26"/>
      <c r="I56" s="20"/>
      <c r="J56" s="20"/>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row>
    <row r="57" spans="1:50" x14ac:dyDescent="0.25">
      <c r="A57" s="26"/>
      <c r="B57" s="26"/>
      <c r="C57" s="26"/>
      <c r="D57" s="26"/>
      <c r="E57" s="26"/>
      <c r="F57" s="26"/>
      <c r="G57" s="26"/>
      <c r="H57" s="26"/>
      <c r="I57" s="20"/>
      <c r="J57" s="20"/>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row>
    <row r="58" spans="1:50" x14ac:dyDescent="0.25">
      <c r="A58" s="26"/>
      <c r="B58" s="26"/>
      <c r="C58" s="26"/>
      <c r="D58" s="26"/>
      <c r="E58" s="26"/>
      <c r="F58" s="26"/>
      <c r="G58" s="26"/>
      <c r="H58" s="26"/>
      <c r="I58" s="20"/>
      <c r="J58" s="20"/>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row>
    <row r="59" spans="1:50" x14ac:dyDescent="0.25">
      <c r="A59" s="26"/>
      <c r="B59" s="26"/>
      <c r="C59" s="26"/>
      <c r="D59" s="26"/>
      <c r="E59" s="26"/>
      <c r="F59" s="26"/>
      <c r="G59" s="26"/>
      <c r="H59" s="26"/>
      <c r="I59" s="20"/>
      <c r="J59" s="20"/>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row>
    <row r="60" spans="1:50" x14ac:dyDescent="0.25">
      <c r="A60" s="26"/>
      <c r="B60" s="26"/>
      <c r="C60" s="26"/>
      <c r="D60" s="26"/>
      <c r="E60" s="26"/>
      <c r="F60" s="26"/>
      <c r="G60" s="26"/>
      <c r="H60" s="26"/>
      <c r="I60" s="20"/>
      <c r="J60" s="20"/>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row>
    <row r="61" spans="1:50" x14ac:dyDescent="0.25">
      <c r="A61" s="26"/>
      <c r="B61" s="26"/>
      <c r="C61" s="26"/>
      <c r="D61" s="26"/>
      <c r="E61" s="26"/>
      <c r="F61" s="26"/>
      <c r="G61" s="26"/>
      <c r="H61" s="26"/>
      <c r="I61" s="20"/>
      <c r="J61" s="20"/>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row>
    <row r="62" spans="1:50" x14ac:dyDescent="0.25">
      <c r="A62" s="26"/>
      <c r="B62" s="26"/>
      <c r="C62" s="26"/>
      <c r="D62" s="26"/>
      <c r="E62" s="26"/>
      <c r="F62" s="26"/>
      <c r="G62" s="26"/>
      <c r="H62" s="26"/>
      <c r="I62" s="20"/>
      <c r="J62" s="20"/>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row>
    <row r="63" spans="1:50" x14ac:dyDescent="0.25">
      <c r="A63" s="26"/>
      <c r="B63" s="26"/>
      <c r="C63" s="26"/>
      <c r="D63" s="26"/>
      <c r="E63" s="26"/>
      <c r="F63" s="26"/>
      <c r="G63" s="26"/>
      <c r="H63" s="26"/>
      <c r="I63" s="20"/>
      <c r="J63" s="20"/>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row>
    <row r="64" spans="1:50" x14ac:dyDescent="0.25">
      <c r="A64" s="26"/>
      <c r="B64" s="26"/>
      <c r="C64" s="26"/>
      <c r="D64" s="26"/>
      <c r="E64" s="26"/>
      <c r="F64" s="26"/>
      <c r="G64" s="26"/>
      <c r="H64" s="26"/>
      <c r="I64" s="20"/>
      <c r="J64" s="20"/>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row>
    <row r="65" spans="1:50" x14ac:dyDescent="0.25">
      <c r="A65" s="26"/>
      <c r="B65" s="26"/>
      <c r="C65" s="26"/>
      <c r="D65" s="26"/>
      <c r="E65" s="26"/>
      <c r="F65" s="26"/>
      <c r="G65" s="26"/>
      <c r="H65" s="26"/>
      <c r="I65" s="20"/>
      <c r="J65" s="20"/>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row>
    <row r="66" spans="1:50" x14ac:dyDescent="0.25">
      <c r="A66" s="26"/>
      <c r="B66" s="26"/>
      <c r="C66" s="26"/>
      <c r="D66" s="26"/>
      <c r="E66" s="26"/>
      <c r="F66" s="26"/>
      <c r="G66" s="26"/>
      <c r="H66" s="26"/>
      <c r="I66" s="20"/>
      <c r="J66" s="20"/>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row>
    <row r="67" spans="1:50" x14ac:dyDescent="0.25">
      <c r="A67" s="26"/>
      <c r="B67" s="26"/>
      <c r="C67" s="26"/>
      <c r="D67" s="26"/>
      <c r="E67" s="26"/>
      <c r="F67" s="26"/>
      <c r="G67" s="26"/>
      <c r="H67" s="26"/>
      <c r="I67" s="20"/>
      <c r="J67" s="20"/>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row>
    <row r="68" spans="1:50" x14ac:dyDescent="0.25">
      <c r="A68" s="26"/>
      <c r="B68" s="26"/>
      <c r="C68" s="26"/>
      <c r="D68" s="26"/>
      <c r="E68" s="26"/>
      <c r="F68" s="26"/>
      <c r="G68" s="26"/>
      <c r="H68" s="26"/>
      <c r="I68" s="20"/>
      <c r="J68" s="20"/>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row>
    <row r="69" spans="1:50" x14ac:dyDescent="0.25">
      <c r="A69" s="26"/>
      <c r="B69" s="26"/>
      <c r="C69" s="26"/>
      <c r="D69" s="26"/>
      <c r="E69" s="26"/>
      <c r="F69" s="26"/>
      <c r="G69" s="26"/>
      <c r="H69" s="26"/>
      <c r="I69" s="20"/>
      <c r="J69" s="20"/>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row>
    <row r="70" spans="1:50" x14ac:dyDescent="0.25">
      <c r="A70" s="26"/>
      <c r="B70" s="26"/>
      <c r="C70" s="26"/>
      <c r="D70" s="26"/>
      <c r="E70" s="26"/>
      <c r="F70" s="26"/>
      <c r="G70" s="26"/>
      <c r="H70" s="26"/>
      <c r="I70" s="20"/>
      <c r="J70" s="20"/>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row>
    <row r="71" spans="1:50" x14ac:dyDescent="0.25">
      <c r="A71" s="26"/>
      <c r="B71" s="26"/>
      <c r="C71" s="26"/>
      <c r="D71" s="26"/>
      <c r="E71" s="26"/>
      <c r="F71" s="26"/>
      <c r="G71" s="26"/>
      <c r="H71" s="26"/>
      <c r="I71" s="20"/>
      <c r="J71" s="20"/>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row>
    <row r="72" spans="1:50" x14ac:dyDescent="0.25">
      <c r="A72" s="26"/>
      <c r="B72" s="26"/>
      <c r="C72" s="26"/>
      <c r="D72" s="26"/>
      <c r="E72" s="26"/>
      <c r="F72" s="26"/>
      <c r="G72" s="26"/>
      <c r="H72" s="26"/>
      <c r="I72" s="20"/>
      <c r="J72" s="20"/>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row>
    <row r="73" spans="1:50" x14ac:dyDescent="0.25">
      <c r="A73" s="26"/>
      <c r="B73" s="26"/>
      <c r="C73" s="26"/>
      <c r="D73" s="26"/>
      <c r="E73" s="26"/>
      <c r="F73" s="26"/>
      <c r="G73" s="26"/>
      <c r="H73" s="26"/>
      <c r="I73" s="20"/>
      <c r="J73" s="20"/>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row>
    <row r="74" spans="1:50" x14ac:dyDescent="0.25">
      <c r="A74" s="26"/>
      <c r="B74" s="26"/>
      <c r="C74" s="26"/>
      <c r="D74" s="26"/>
      <c r="E74" s="26"/>
      <c r="F74" s="26"/>
      <c r="G74" s="26"/>
      <c r="H74" s="26"/>
      <c r="I74" s="20"/>
      <c r="J74" s="20"/>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row>
    <row r="75" spans="1:50" x14ac:dyDescent="0.25">
      <c r="A75" s="26"/>
      <c r="B75" s="26"/>
      <c r="C75" s="26"/>
      <c r="D75" s="26"/>
      <c r="E75" s="26"/>
      <c r="F75" s="26"/>
      <c r="G75" s="26"/>
      <c r="H75" s="26"/>
      <c r="I75" s="20"/>
      <c r="J75" s="20"/>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row>
    <row r="76" spans="1:50" x14ac:dyDescent="0.25">
      <c r="A76" s="26"/>
      <c r="B76" s="26"/>
      <c r="C76" s="26"/>
      <c r="D76" s="26"/>
      <c r="E76" s="26"/>
      <c r="F76" s="26"/>
      <c r="G76" s="26"/>
      <c r="H76" s="26"/>
      <c r="I76" s="20"/>
      <c r="J76" s="20"/>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row>
    <row r="77" spans="1:50" x14ac:dyDescent="0.25">
      <c r="A77" s="26"/>
      <c r="B77" s="26"/>
      <c r="C77" s="26"/>
      <c r="D77" s="26"/>
      <c r="E77" s="26"/>
      <c r="F77" s="26"/>
      <c r="G77" s="26"/>
      <c r="H77" s="26"/>
      <c r="I77" s="20"/>
      <c r="J77" s="20"/>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row>
    <row r="78" spans="1:50" x14ac:dyDescent="0.25">
      <c r="A78" s="26"/>
      <c r="B78" s="26"/>
      <c r="C78" s="26"/>
      <c r="D78" s="26"/>
      <c r="E78" s="26"/>
      <c r="F78" s="26"/>
      <c r="G78" s="26"/>
      <c r="H78" s="26"/>
      <c r="I78" s="20"/>
      <c r="J78" s="20"/>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row>
    <row r="79" spans="1:50" x14ac:dyDescent="0.25">
      <c r="A79" s="26"/>
      <c r="B79" s="26"/>
      <c r="C79" s="26"/>
      <c r="D79" s="26"/>
      <c r="E79" s="26"/>
      <c r="F79" s="26"/>
      <c r="G79" s="26"/>
      <c r="H79" s="26"/>
      <c r="I79" s="20"/>
      <c r="J79" s="20"/>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row>
    <row r="80" spans="1:50" x14ac:dyDescent="0.25">
      <c r="A80" s="26"/>
      <c r="B80" s="26"/>
      <c r="C80" s="26"/>
      <c r="D80" s="26"/>
      <c r="E80" s="26"/>
      <c r="F80" s="26"/>
      <c r="G80" s="26"/>
      <c r="H80" s="26"/>
      <c r="I80" s="20"/>
      <c r="J80" s="20"/>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row>
    <row r="81" spans="1:50" x14ac:dyDescent="0.25">
      <c r="A81" s="26"/>
      <c r="B81" s="26"/>
      <c r="C81" s="26"/>
      <c r="D81" s="26"/>
      <c r="E81" s="26"/>
      <c r="F81" s="26"/>
      <c r="G81" s="26"/>
      <c r="H81" s="26"/>
      <c r="I81" s="20"/>
      <c r="J81" s="20"/>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row>
    <row r="82" spans="1:50" x14ac:dyDescent="0.25">
      <c r="A82" s="26"/>
      <c r="B82" s="26"/>
      <c r="C82" s="26"/>
      <c r="D82" s="26"/>
      <c r="E82" s="26"/>
      <c r="F82" s="26"/>
      <c r="G82" s="26"/>
      <c r="H82" s="26"/>
      <c r="I82" s="20"/>
      <c r="J82" s="20"/>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row>
    <row r="83" spans="1:50" x14ac:dyDescent="0.25">
      <c r="A83" s="26"/>
      <c r="B83" s="26"/>
      <c r="C83" s="26"/>
      <c r="D83" s="26"/>
      <c r="E83" s="26"/>
      <c r="F83" s="26"/>
      <c r="G83" s="26"/>
      <c r="H83" s="26"/>
      <c r="I83" s="20"/>
      <c r="J83" s="20"/>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row>
    <row r="84" spans="1:50" x14ac:dyDescent="0.25">
      <c r="A84" s="26"/>
      <c r="B84" s="26"/>
      <c r="C84" s="26"/>
      <c r="D84" s="26"/>
      <c r="E84" s="26"/>
      <c r="F84" s="26"/>
      <c r="G84" s="26"/>
      <c r="H84" s="26"/>
      <c r="I84" s="20"/>
      <c r="J84" s="20"/>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row>
    <row r="85" spans="1:50" x14ac:dyDescent="0.25">
      <c r="A85" s="26"/>
      <c r="B85" s="26"/>
      <c r="C85" s="26"/>
      <c r="D85" s="26"/>
      <c r="E85" s="26"/>
      <c r="F85" s="26"/>
      <c r="G85" s="26"/>
      <c r="H85" s="26"/>
      <c r="I85" s="20"/>
      <c r="J85" s="20"/>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row>
    <row r="86" spans="1:50" x14ac:dyDescent="0.25">
      <c r="A86" s="26"/>
      <c r="B86" s="26"/>
      <c r="C86" s="26"/>
      <c r="D86" s="26"/>
      <c r="E86" s="26"/>
      <c r="F86" s="26"/>
      <c r="G86" s="26"/>
      <c r="H86" s="26"/>
      <c r="I86" s="20"/>
      <c r="J86" s="20"/>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row>
    <row r="87" spans="1:50" x14ac:dyDescent="0.25">
      <c r="A87" s="26"/>
      <c r="B87" s="26"/>
      <c r="C87" s="26"/>
      <c r="D87" s="26"/>
      <c r="E87" s="26"/>
      <c r="F87" s="26"/>
      <c r="G87" s="26"/>
      <c r="H87" s="26"/>
      <c r="I87" s="20"/>
      <c r="J87" s="20"/>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row>
    <row r="88" spans="1:50" x14ac:dyDescent="0.25">
      <c r="A88" s="26"/>
      <c r="B88" s="26"/>
      <c r="C88" s="26"/>
      <c r="D88" s="26"/>
      <c r="E88" s="26"/>
      <c r="F88" s="26"/>
      <c r="G88" s="26"/>
      <c r="H88" s="26"/>
      <c r="I88" s="20"/>
      <c r="J88" s="20"/>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row>
    <row r="89" spans="1:50" x14ac:dyDescent="0.25">
      <c r="A89" s="26"/>
      <c r="B89" s="26"/>
      <c r="C89" s="26"/>
      <c r="D89" s="26"/>
      <c r="E89" s="26"/>
      <c r="F89" s="26"/>
      <c r="G89" s="26"/>
      <c r="H89" s="26"/>
      <c r="I89" s="20"/>
      <c r="J89" s="20"/>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row>
    <row r="90" spans="1:50" x14ac:dyDescent="0.25">
      <c r="A90" s="26"/>
      <c r="B90" s="26"/>
      <c r="C90" s="26"/>
      <c r="D90" s="26"/>
      <c r="E90" s="26"/>
      <c r="F90" s="26"/>
      <c r="G90" s="26"/>
      <c r="H90" s="26"/>
      <c r="I90" s="20"/>
      <c r="J90" s="20"/>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row>
    <row r="91" spans="1:50" x14ac:dyDescent="0.25">
      <c r="A91" s="26"/>
      <c r="B91" s="26"/>
      <c r="C91" s="26"/>
      <c r="D91" s="26"/>
      <c r="E91" s="26"/>
      <c r="F91" s="26"/>
      <c r="G91" s="26"/>
      <c r="H91" s="26"/>
      <c r="I91" s="20"/>
      <c r="J91" s="20"/>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row>
    <row r="92" spans="1:50" x14ac:dyDescent="0.25">
      <c r="A92" s="26"/>
      <c r="B92" s="26"/>
      <c r="C92" s="26"/>
      <c r="D92" s="26"/>
      <c r="E92" s="26"/>
      <c r="F92" s="26"/>
      <c r="G92" s="26"/>
      <c r="H92" s="26"/>
      <c r="I92" s="20"/>
      <c r="J92" s="20"/>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row>
    <row r="93" spans="1:50" x14ac:dyDescent="0.25">
      <c r="A93" s="26"/>
      <c r="B93" s="26"/>
      <c r="C93" s="26"/>
      <c r="D93" s="26"/>
      <c r="E93" s="26"/>
      <c r="F93" s="26"/>
      <c r="G93" s="26"/>
      <c r="H93" s="26"/>
      <c r="I93" s="20"/>
      <c r="J93" s="20"/>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row>
    <row r="94" spans="1:50" x14ac:dyDescent="0.25">
      <c r="A94" s="26"/>
      <c r="B94" s="26"/>
      <c r="C94" s="26"/>
      <c r="D94" s="26"/>
      <c r="E94" s="26"/>
      <c r="F94" s="26"/>
      <c r="G94" s="26"/>
      <c r="H94" s="26"/>
      <c r="I94" s="20"/>
      <c r="J94" s="20"/>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row>
    <row r="95" spans="1:50" x14ac:dyDescent="0.25">
      <c r="A95" s="26"/>
      <c r="B95" s="26"/>
      <c r="C95" s="26"/>
      <c r="D95" s="26"/>
      <c r="E95" s="26"/>
      <c r="F95" s="26"/>
      <c r="G95" s="26"/>
      <c r="H95" s="26"/>
      <c r="I95" s="20"/>
      <c r="J95" s="20"/>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row>
    <row r="96" spans="1:50" x14ac:dyDescent="0.25">
      <c r="A96" s="26"/>
      <c r="B96" s="26"/>
      <c r="C96" s="26"/>
      <c r="D96" s="26"/>
      <c r="E96" s="26"/>
      <c r="F96" s="26"/>
      <c r="G96" s="26"/>
      <c r="H96" s="26"/>
      <c r="I96" s="20"/>
      <c r="J96" s="20"/>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row>
    <row r="97" spans="1:79" x14ac:dyDescent="0.25">
      <c r="A97" s="26"/>
      <c r="B97" s="26"/>
      <c r="C97" s="26"/>
      <c r="D97" s="26"/>
      <c r="E97" s="26"/>
      <c r="F97" s="26"/>
      <c r="G97" s="26"/>
      <c r="H97" s="26"/>
      <c r="I97" s="20"/>
      <c r="J97" s="20"/>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row>
    <row r="98" spans="1:79" x14ac:dyDescent="0.25">
      <c r="A98" s="26"/>
      <c r="B98" s="26"/>
      <c r="C98" s="26"/>
      <c r="D98" s="26"/>
      <c r="E98" s="26"/>
      <c r="F98" s="26"/>
      <c r="G98" s="26"/>
      <c r="H98" s="26"/>
      <c r="I98" s="20"/>
      <c r="J98" s="20"/>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BY98" s="4"/>
      <c r="BZ98" s="4"/>
      <c r="CA98" s="4"/>
    </row>
    <row r="99" spans="1:79" x14ac:dyDescent="0.25">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BY99" s="4"/>
      <c r="BZ99" s="4"/>
      <c r="CA99" s="4"/>
    </row>
    <row r="100" spans="1:79" x14ac:dyDescent="0.25">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BY100" s="4"/>
      <c r="BZ100" s="25"/>
      <c r="CA100" s="4"/>
    </row>
    <row r="101" spans="1:79" x14ac:dyDescent="0.25">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BY101" s="4"/>
      <c r="BZ101" s="25"/>
      <c r="CA101" s="4"/>
    </row>
    <row r="102" spans="1:79" x14ac:dyDescent="0.25">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BY102" s="4"/>
      <c r="BZ102" s="25"/>
      <c r="CA102" s="4"/>
    </row>
    <row r="103" spans="1:79" x14ac:dyDescent="0.25">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BY103" s="4"/>
      <c r="BZ103" s="4"/>
      <c r="CA103" s="4"/>
    </row>
    <row r="104" spans="1:79" x14ac:dyDescent="0.25">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BY104" s="4"/>
      <c r="BZ104" s="25"/>
      <c r="CA104" s="4"/>
    </row>
    <row r="105" spans="1:79" x14ac:dyDescent="0.25">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BZ105" s="19"/>
    </row>
    <row r="106" spans="1:79" x14ac:dyDescent="0.25">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row>
    <row r="107" spans="1:79" x14ac:dyDescent="0.25">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row>
    <row r="108" spans="1:79" x14ac:dyDescent="0.25">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row>
    <row r="109" spans="1:79" x14ac:dyDescent="0.25">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row>
    <row r="110" spans="1:79" x14ac:dyDescent="0.25">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row>
    <row r="111" spans="1:79" x14ac:dyDescent="0.25">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row>
    <row r="112" spans="1:79" x14ac:dyDescent="0.25">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row>
    <row r="113" spans="9:50" x14ac:dyDescent="0.25">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row>
    <row r="114" spans="9:50" x14ac:dyDescent="0.25">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row>
    <row r="115" spans="9:50" x14ac:dyDescent="0.25">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row>
    <row r="116" spans="9:50" x14ac:dyDescent="0.25">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row>
    <row r="117" spans="9:50" x14ac:dyDescent="0.25">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row>
    <row r="118" spans="9:50" x14ac:dyDescent="0.25">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row>
    <row r="119" spans="9:50" x14ac:dyDescent="0.25">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row>
    <row r="120" spans="9:50" x14ac:dyDescent="0.25">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row>
    <row r="121" spans="9:50" x14ac:dyDescent="0.25">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row>
    <row r="122" spans="9:50" x14ac:dyDescent="0.25">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row>
    <row r="123" spans="9:50" x14ac:dyDescent="0.25">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row>
    <row r="124" spans="9:50" x14ac:dyDescent="0.25">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row>
    <row r="125" spans="9:50" x14ac:dyDescent="0.25">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row>
    <row r="126" spans="9:50" x14ac:dyDescent="0.25">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row>
    <row r="127" spans="9:50" x14ac:dyDescent="0.25">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row>
    <row r="128" spans="9:50" x14ac:dyDescent="0.25">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row>
    <row r="129" spans="9:50" x14ac:dyDescent="0.25">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row>
    <row r="130" spans="9:50" x14ac:dyDescent="0.25">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row>
    <row r="131" spans="9:50" x14ac:dyDescent="0.25">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row>
    <row r="132" spans="9:50" x14ac:dyDescent="0.25">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row>
    <row r="133" spans="9:50" x14ac:dyDescent="0.25">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row>
    <row r="134" spans="9:50" x14ac:dyDescent="0.25">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row>
    <row r="135" spans="9:50" x14ac:dyDescent="0.25">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row>
    <row r="136" spans="9:50" x14ac:dyDescent="0.25">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row>
    <row r="137" spans="9:50" x14ac:dyDescent="0.25">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row>
    <row r="138" spans="9:50" x14ac:dyDescent="0.25">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row>
    <row r="139" spans="9:50" x14ac:dyDescent="0.25">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row>
    <row r="140" spans="9:50" x14ac:dyDescent="0.25">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row>
    <row r="141" spans="9:50" x14ac:dyDescent="0.25">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row>
    <row r="142" spans="9:50" x14ac:dyDescent="0.25">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row>
    <row r="143" spans="9:50" x14ac:dyDescent="0.25">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row>
    <row r="144" spans="9:50" x14ac:dyDescent="0.25">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row>
    <row r="145" spans="9:50" x14ac:dyDescent="0.25">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row>
    <row r="146" spans="9:50" x14ac:dyDescent="0.25">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row>
    <row r="147" spans="9:50" x14ac:dyDescent="0.25">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row>
    <row r="148" spans="9:50" x14ac:dyDescent="0.25">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row>
    <row r="149" spans="9:50" x14ac:dyDescent="0.25">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row>
    <row r="150" spans="9:50" x14ac:dyDescent="0.25">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row>
    <row r="151" spans="9:50" x14ac:dyDescent="0.25">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row>
    <row r="152" spans="9:50" x14ac:dyDescent="0.25">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row>
    <row r="153" spans="9:50" x14ac:dyDescent="0.25">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row>
    <row r="154" spans="9:50" x14ac:dyDescent="0.25">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row>
    <row r="155" spans="9:50" x14ac:dyDescent="0.25">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row>
    <row r="156" spans="9:50" x14ac:dyDescent="0.25">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row>
    <row r="157" spans="9:50" x14ac:dyDescent="0.25">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row>
    <row r="158" spans="9:50" x14ac:dyDescent="0.25">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row>
    <row r="159" spans="9:50" x14ac:dyDescent="0.25">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row>
    <row r="160" spans="9:50" x14ac:dyDescent="0.25">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row>
    <row r="161" spans="9:50" x14ac:dyDescent="0.25">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row>
    <row r="162" spans="9:50" x14ac:dyDescent="0.25">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row>
    <row r="163" spans="9:50" x14ac:dyDescent="0.25">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row>
    <row r="164" spans="9:50" x14ac:dyDescent="0.25">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row>
    <row r="165" spans="9:50" x14ac:dyDescent="0.25">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row>
    <row r="166" spans="9:50" x14ac:dyDescent="0.25">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row>
    <row r="167" spans="9:50" x14ac:dyDescent="0.25">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row>
    <row r="168" spans="9:50" x14ac:dyDescent="0.25">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row>
    <row r="169" spans="9:50" x14ac:dyDescent="0.25">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row>
    <row r="170" spans="9:50" x14ac:dyDescent="0.25">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row>
    <row r="171" spans="9:50" x14ac:dyDescent="0.25">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row>
    <row r="172" spans="9:50" x14ac:dyDescent="0.25">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row>
    <row r="173" spans="9:50" x14ac:dyDescent="0.25">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row>
    <row r="174" spans="9:50" x14ac:dyDescent="0.25">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row>
    <row r="175" spans="9:50" x14ac:dyDescent="0.25">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row>
    <row r="176" spans="9:50" x14ac:dyDescent="0.25">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row>
    <row r="177" spans="9:50" x14ac:dyDescent="0.25">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row>
    <row r="178" spans="9:50" x14ac:dyDescent="0.25">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row>
    <row r="179" spans="9:50" x14ac:dyDescent="0.25">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row>
    <row r="180" spans="9:50" x14ac:dyDescent="0.25">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row>
    <row r="181" spans="9:50" x14ac:dyDescent="0.25">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row>
    <row r="182" spans="9:50" x14ac:dyDescent="0.25">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row>
    <row r="183" spans="9:50" x14ac:dyDescent="0.25">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row>
    <row r="184" spans="9:50" x14ac:dyDescent="0.25">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row>
    <row r="185" spans="9:50" x14ac:dyDescent="0.25">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row>
    <row r="186" spans="9:50" x14ac:dyDescent="0.25">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row>
    <row r="187" spans="9:50" x14ac:dyDescent="0.25">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row>
    <row r="188" spans="9:50" x14ac:dyDescent="0.25">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row>
    <row r="189" spans="9:50" x14ac:dyDescent="0.25">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row>
    <row r="190" spans="9:50" x14ac:dyDescent="0.25">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row>
    <row r="191" spans="9:50" x14ac:dyDescent="0.25">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row>
    <row r="192" spans="9:50" x14ac:dyDescent="0.25">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row>
    <row r="193" spans="9:50" x14ac:dyDescent="0.25">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row>
    <row r="194" spans="9:50" x14ac:dyDescent="0.25">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row>
    <row r="195" spans="9:50" x14ac:dyDescent="0.25">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row>
    <row r="196" spans="9:50" x14ac:dyDescent="0.25">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row>
    <row r="197" spans="9:50" x14ac:dyDescent="0.25">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row>
    <row r="198" spans="9:50" x14ac:dyDescent="0.25">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row>
    <row r="199" spans="9:50" x14ac:dyDescent="0.25">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row>
    <row r="200" spans="9:50" x14ac:dyDescent="0.25">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row>
    <row r="201" spans="9:50" x14ac:dyDescent="0.25">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row>
    <row r="202" spans="9:50" x14ac:dyDescent="0.25">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row>
    <row r="203" spans="9:50" x14ac:dyDescent="0.25">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row>
    <row r="204" spans="9:50" x14ac:dyDescent="0.25">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row>
    <row r="205" spans="9:50" x14ac:dyDescent="0.25">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row>
    <row r="206" spans="9:50" x14ac:dyDescent="0.25">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row>
    <row r="207" spans="9:50" x14ac:dyDescent="0.25">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row>
    <row r="208" spans="9:50" x14ac:dyDescent="0.25">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row>
    <row r="209" spans="9:50" x14ac:dyDescent="0.25">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row>
  </sheetData>
  <sheetProtection algorithmName="SHA-512" hashValue="96F3mrFwUn3tKyyYIZYt/B69b11ol3CJ7KTBcytHygmwm3hi1fivlBoqonhWmYoHOWSue3p44RSrKJh+5gQppg==" saltValue="XfrWuS2W9jLgXdROEacCew==" spinCount="100000" sheet="1" objects="1" scenarios="1"/>
  <mergeCells count="12">
    <mergeCell ref="A1:B1"/>
    <mergeCell ref="A2:B2"/>
    <mergeCell ref="A3:B3"/>
    <mergeCell ref="C10:H10"/>
    <mergeCell ref="C11:H11"/>
    <mergeCell ref="C12:H12"/>
    <mergeCell ref="C13:H13"/>
    <mergeCell ref="A4:B4"/>
    <mergeCell ref="A5:B5"/>
    <mergeCell ref="C9:H9"/>
    <mergeCell ref="C7:F7"/>
    <mergeCell ref="C8:F8"/>
  </mergeCells>
  <printOptions horizontalCentered="1"/>
  <pageMargins left="0.7" right="0.7" top="1" bottom="0.75" header="0.3" footer="0.3"/>
  <pageSetup scale="9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39997558519241921"/>
    <pageSetUpPr fitToPage="1"/>
  </sheetPr>
  <dimension ref="A1:CH208"/>
  <sheetViews>
    <sheetView showGridLines="0" showRowColHeaders="0" zoomScaleNormal="100" workbookViewId="0">
      <selection activeCell="R3" sqref="R3"/>
    </sheetView>
  </sheetViews>
  <sheetFormatPr defaultRowHeight="15" x14ac:dyDescent="0.25"/>
  <cols>
    <col min="1" max="1" width="25" customWidth="1"/>
    <col min="2" max="2" width="12.28515625" customWidth="1"/>
    <col min="3" max="3" width="14.28515625" customWidth="1"/>
    <col min="4" max="4" width="13.7109375" customWidth="1"/>
    <col min="5" max="5" width="14.5703125" customWidth="1"/>
    <col min="6" max="7" width="13.7109375" customWidth="1"/>
    <col min="8" max="8" width="13.5703125" customWidth="1"/>
    <col min="9" max="10" width="13.7109375" customWidth="1"/>
    <col min="11" max="11" width="14.28515625" customWidth="1"/>
    <col min="12" max="14" width="13.7109375" customWidth="1"/>
    <col min="15" max="15" width="3.85546875" customWidth="1"/>
    <col min="81" max="81" width="28.140625" customWidth="1"/>
    <col min="83" max="83" width="15.28515625" customWidth="1"/>
  </cols>
  <sheetData>
    <row r="1" spans="1:56" ht="39.75" customHeight="1" thickBot="1" x14ac:dyDescent="0.3">
      <c r="A1" s="692" t="s">
        <v>460</v>
      </c>
      <c r="B1" s="693"/>
      <c r="C1" s="709" t="s">
        <v>74</v>
      </c>
      <c r="D1" s="710"/>
      <c r="E1" s="710"/>
      <c r="F1" s="710"/>
      <c r="G1" s="711" t="s">
        <v>554</v>
      </c>
      <c r="H1" s="710"/>
      <c r="I1" s="710"/>
      <c r="J1" s="716"/>
      <c r="K1" s="711" t="s">
        <v>75</v>
      </c>
      <c r="L1" s="710"/>
      <c r="M1" s="710"/>
      <c r="N1" s="712"/>
      <c r="O1" s="101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row>
    <row r="2" spans="1:56" ht="69" customHeight="1" x14ac:dyDescent="0.25">
      <c r="A2" s="694" t="s">
        <v>71</v>
      </c>
      <c r="B2" s="695"/>
      <c r="C2" s="47" t="s">
        <v>11</v>
      </c>
      <c r="D2" s="50" t="s">
        <v>13</v>
      </c>
      <c r="E2" s="47" t="s">
        <v>61</v>
      </c>
      <c r="F2" s="49" t="s">
        <v>13</v>
      </c>
      <c r="G2" s="509" t="s">
        <v>555</v>
      </c>
      <c r="H2" s="50" t="s">
        <v>13</v>
      </c>
      <c r="I2" s="512" t="s">
        <v>556</v>
      </c>
      <c r="J2" s="49" t="s">
        <v>13</v>
      </c>
      <c r="K2" s="66" t="s">
        <v>72</v>
      </c>
      <c r="L2" s="48" t="s">
        <v>13</v>
      </c>
      <c r="M2" s="54" t="s">
        <v>73</v>
      </c>
      <c r="N2" s="48" t="s">
        <v>13</v>
      </c>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row>
    <row r="3" spans="1:56" ht="65.099999999999994" customHeight="1" thickBot="1" x14ac:dyDescent="0.3">
      <c r="A3" s="696" t="s">
        <v>81</v>
      </c>
      <c r="B3" s="697"/>
      <c r="C3" s="233" t="s">
        <v>12</v>
      </c>
      <c r="D3" s="232" t="s">
        <v>16</v>
      </c>
      <c r="E3" s="233" t="s">
        <v>12</v>
      </c>
      <c r="F3" s="231" t="s">
        <v>62</v>
      </c>
      <c r="G3" s="514" t="s">
        <v>12</v>
      </c>
      <c r="H3" s="232" t="s">
        <v>16</v>
      </c>
      <c r="I3" s="233" t="s">
        <v>12</v>
      </c>
      <c r="J3" s="231" t="s">
        <v>62</v>
      </c>
      <c r="K3" s="89" t="s">
        <v>12</v>
      </c>
      <c r="L3" s="232" t="s">
        <v>103</v>
      </c>
      <c r="M3" s="233" t="s">
        <v>12</v>
      </c>
      <c r="N3" s="232" t="s">
        <v>104</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row>
    <row r="4" spans="1:56" ht="31.5" customHeight="1" thickBot="1" x14ac:dyDescent="0.3">
      <c r="A4" s="674" t="s">
        <v>8</v>
      </c>
      <c r="B4" s="675"/>
      <c r="C4" s="435">
        <f>N7*'Commercial Window Data'!E34</f>
        <v>3267</v>
      </c>
      <c r="D4" s="470">
        <f>C4/50</f>
        <v>65.34</v>
      </c>
      <c r="E4" s="435">
        <f>N7*'Commercial Window Data'!E36</f>
        <v>2079</v>
      </c>
      <c r="F4" s="469">
        <f>E4/40</f>
        <v>51.975000000000001</v>
      </c>
      <c r="G4" s="517">
        <f>N7*'Commercial Window Data'!E39</f>
        <v>3504.6000000000004</v>
      </c>
      <c r="H4" s="469">
        <f>G4/50</f>
        <v>70.092000000000013</v>
      </c>
      <c r="I4" s="518">
        <f>N7*'Commercial Window Data'!E41</f>
        <v>2316.6</v>
      </c>
      <c r="J4" s="519">
        <f>I4/40</f>
        <v>57.914999999999999</v>
      </c>
      <c r="K4" s="436">
        <f>N7*'Commercial Window Data'!E45</f>
        <v>4425.8399999999992</v>
      </c>
      <c r="L4" s="470">
        <f>K4/15</f>
        <v>295.05599999999993</v>
      </c>
      <c r="M4" s="435">
        <f>N7*'Commercial Window Data'!E47</f>
        <v>4120.2</v>
      </c>
      <c r="N4" s="470">
        <f>M4/15</f>
        <v>274.68</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row>
    <row r="5" spans="1:56" ht="31.5" customHeight="1" thickBot="1" x14ac:dyDescent="0.3">
      <c r="A5" s="676" t="s">
        <v>9</v>
      </c>
      <c r="B5" s="677"/>
      <c r="C5" s="437">
        <f>C4</f>
        <v>3267</v>
      </c>
      <c r="D5" s="472"/>
      <c r="E5" s="437">
        <f>(E4/40)*50</f>
        <v>2598.75</v>
      </c>
      <c r="F5" s="471"/>
      <c r="G5" s="520">
        <f>G4</f>
        <v>3504.6000000000004</v>
      </c>
      <c r="H5" s="471"/>
      <c r="I5" s="521">
        <f>(I4/40)*50</f>
        <v>2895.75</v>
      </c>
      <c r="J5" s="522"/>
      <c r="K5" s="438">
        <f>(K4/15)*50</f>
        <v>14752.799999999996</v>
      </c>
      <c r="L5" s="472"/>
      <c r="M5" s="437">
        <f>(M4/15)*50</f>
        <v>13734</v>
      </c>
      <c r="N5" s="472"/>
      <c r="O5" s="4"/>
      <c r="P5" s="4"/>
      <c r="Q5" s="53"/>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row>
    <row r="6" spans="1:56" ht="28.5" customHeight="1" thickBot="1" x14ac:dyDescent="0.3">
      <c r="A6" s="653" t="s">
        <v>557</v>
      </c>
      <c r="B6" s="654"/>
      <c r="C6" s="33"/>
      <c r="D6" s="35"/>
      <c r="E6" s="433"/>
      <c r="F6" s="35"/>
      <c r="G6" s="67"/>
      <c r="H6" s="511"/>
      <c r="I6" s="513"/>
      <c r="J6" s="510"/>
      <c r="K6" s="67"/>
      <c r="L6" s="52"/>
      <c r="M6" s="434"/>
      <c r="N6" s="432"/>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row>
    <row r="7" spans="1:56" ht="20.100000000000001" customHeight="1" x14ac:dyDescent="0.25">
      <c r="A7" s="68" t="s">
        <v>5</v>
      </c>
      <c r="B7" s="515">
        <f>'Enter Your Com''cial Window Size'!E6</f>
        <v>108</v>
      </c>
      <c r="C7" s="705" t="s">
        <v>3</v>
      </c>
      <c r="D7" s="705"/>
      <c r="E7" s="705"/>
      <c r="F7" s="705"/>
      <c r="G7" s="705"/>
      <c r="H7" s="705"/>
      <c r="I7" s="705"/>
      <c r="J7" s="705"/>
      <c r="K7" s="705"/>
      <c r="L7" s="706"/>
      <c r="M7" s="606" t="s">
        <v>1</v>
      </c>
      <c r="N7" s="608">
        <f>ROUNDUP(B7*B8/144,0)</f>
        <v>54</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row>
    <row r="8" spans="1:56" ht="20.100000000000001" customHeight="1" thickBot="1" x14ac:dyDescent="0.3">
      <c r="A8" s="84" t="s">
        <v>4</v>
      </c>
      <c r="B8" s="516">
        <f>'Enter Your Com''cial Window Size'!E7</f>
        <v>72</v>
      </c>
      <c r="C8" s="707" t="s">
        <v>112</v>
      </c>
      <c r="D8" s="707"/>
      <c r="E8" s="707"/>
      <c r="F8" s="707"/>
      <c r="G8" s="707"/>
      <c r="H8" s="707"/>
      <c r="I8" s="707"/>
      <c r="J8" s="707"/>
      <c r="K8" s="707"/>
      <c r="L8" s="708"/>
      <c r="M8" s="607" t="s">
        <v>246</v>
      </c>
      <c r="N8" s="609">
        <f>B7*B8/144</f>
        <v>54</v>
      </c>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row>
    <row r="9" spans="1:56" ht="20.100000000000001" customHeight="1" x14ac:dyDescent="0.25">
      <c r="A9" s="5"/>
      <c r="B9" s="85"/>
      <c r="C9" s="713" t="s">
        <v>113</v>
      </c>
      <c r="D9" s="714"/>
      <c r="E9" s="714"/>
      <c r="F9" s="714"/>
      <c r="G9" s="714"/>
      <c r="H9" s="714"/>
      <c r="I9" s="714"/>
      <c r="J9" s="714"/>
      <c r="K9" s="714"/>
      <c r="L9" s="714"/>
      <c r="M9" s="714"/>
      <c r="N9" s="71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row>
    <row r="10" spans="1:56" ht="18" customHeight="1" x14ac:dyDescent="0.25">
      <c r="A10" s="5"/>
      <c r="B10" s="57"/>
      <c r="C10" s="698" t="s">
        <v>114</v>
      </c>
      <c r="D10" s="699"/>
      <c r="E10" s="699"/>
      <c r="F10" s="699"/>
      <c r="G10" s="699"/>
      <c r="H10" s="699"/>
      <c r="I10" s="699"/>
      <c r="J10" s="699"/>
      <c r="K10" s="699"/>
      <c r="L10" s="699"/>
      <c r="M10" s="699"/>
      <c r="N10" s="700"/>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row>
    <row r="11" spans="1:56" ht="18" customHeight="1" x14ac:dyDescent="0.25">
      <c r="A11" s="5"/>
      <c r="B11" s="57"/>
      <c r="C11" s="702" t="s">
        <v>105</v>
      </c>
      <c r="D11" s="703"/>
      <c r="E11" s="703"/>
      <c r="F11" s="703"/>
      <c r="G11" s="703"/>
      <c r="H11" s="703"/>
      <c r="I11" s="703"/>
      <c r="J11" s="703"/>
      <c r="K11" s="703"/>
      <c r="L11" s="703"/>
      <c r="M11" s="703"/>
      <c r="N11" s="70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row>
    <row r="12" spans="1:56" ht="18" customHeight="1" x14ac:dyDescent="0.25">
      <c r="A12" s="5"/>
      <c r="B12" s="58"/>
      <c r="C12" s="701"/>
      <c r="D12" s="699"/>
      <c r="E12" s="699"/>
      <c r="F12" s="699"/>
      <c r="G12" s="699"/>
      <c r="H12" s="699"/>
      <c r="I12" s="699"/>
      <c r="J12" s="699"/>
      <c r="K12" s="699"/>
      <c r="L12" s="699"/>
      <c r="M12" s="699"/>
      <c r="N12" s="700"/>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row>
    <row r="13" spans="1:56" ht="20.100000000000001" customHeight="1" thickBot="1" x14ac:dyDescent="0.3">
      <c r="A13" s="51" t="s">
        <v>0</v>
      </c>
      <c r="B13" s="34"/>
      <c r="C13" s="10"/>
      <c r="D13" s="11"/>
      <c r="E13" s="11"/>
      <c r="F13" s="11"/>
      <c r="G13" s="11"/>
      <c r="H13" s="11"/>
      <c r="I13" s="11"/>
      <c r="J13" s="11"/>
      <c r="K13" s="11"/>
      <c r="L13" s="11"/>
      <c r="M13" s="11"/>
      <c r="N13" s="30"/>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row>
    <row r="14" spans="1:56" x14ac:dyDescent="0.25">
      <c r="A14" s="5"/>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row>
    <row r="15" spans="1:56" x14ac:dyDescent="0.25">
      <c r="A15" s="4"/>
      <c r="B15" s="18"/>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row>
    <row r="16" spans="1:56" x14ac:dyDescent="0.25">
      <c r="A16" s="20"/>
      <c r="B16" s="25"/>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row>
    <row r="17" spans="1:56" x14ac:dyDescent="0.25">
      <c r="A17" s="20"/>
      <c r="B17" s="25"/>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row>
    <row r="18" spans="1:56" x14ac:dyDescent="0.25">
      <c r="A18" s="20"/>
      <c r="B18" s="25"/>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row>
    <row r="19" spans="1:56" x14ac:dyDescent="0.25">
      <c r="A19" s="82"/>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row>
    <row r="20" spans="1:56" x14ac:dyDescent="0.25">
      <c r="A20" s="82"/>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row>
    <row r="21" spans="1:56" x14ac:dyDescent="0.25">
      <c r="A21" s="82"/>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row>
    <row r="22" spans="1:56"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row>
    <row r="23" spans="1:56" x14ac:dyDescent="0.25">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row>
    <row r="24" spans="1:56" x14ac:dyDescent="0.25">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row>
    <row r="25" spans="1:56" x14ac:dyDescent="0.25">
      <c r="A25" s="26"/>
      <c r="B25" s="26"/>
      <c r="C25" s="26"/>
      <c r="D25" s="26"/>
      <c r="E25" s="26"/>
      <c r="F25" s="26"/>
      <c r="G25" s="26"/>
      <c r="H25" s="26"/>
      <c r="I25" s="26"/>
      <c r="J25" s="26"/>
      <c r="K25" s="26"/>
      <c r="L25" s="26"/>
      <c r="M25" s="26"/>
      <c r="N25" s="26"/>
      <c r="O25" s="20"/>
      <c r="P25" s="20"/>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row>
    <row r="26" spans="1:56" x14ac:dyDescent="0.25">
      <c r="A26" s="26"/>
      <c r="B26" s="26"/>
      <c r="C26" s="26"/>
      <c r="D26" s="26"/>
      <c r="E26" s="26"/>
      <c r="F26" s="26"/>
      <c r="G26" s="26"/>
      <c r="H26" s="26"/>
      <c r="I26" s="26"/>
      <c r="J26" s="26"/>
      <c r="K26" s="26"/>
      <c r="L26" s="26"/>
      <c r="M26" s="26"/>
      <c r="N26" s="26"/>
      <c r="O26" s="20"/>
      <c r="P26" s="20"/>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row>
    <row r="27" spans="1:56" x14ac:dyDescent="0.25">
      <c r="A27" s="26"/>
      <c r="B27" s="26"/>
      <c r="C27" s="26"/>
      <c r="D27" s="26"/>
      <c r="E27" s="26"/>
      <c r="F27" s="26"/>
      <c r="G27" s="26"/>
      <c r="H27" s="26"/>
      <c r="I27" s="26"/>
      <c r="J27" s="26"/>
      <c r="K27" s="26"/>
      <c r="L27" s="26"/>
      <c r="M27" s="26"/>
      <c r="N27" s="26"/>
      <c r="O27" s="20"/>
      <c r="P27" s="20"/>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row>
    <row r="28" spans="1:56" x14ac:dyDescent="0.25">
      <c r="A28" s="26"/>
      <c r="B28" s="26"/>
      <c r="C28" s="26"/>
      <c r="D28" s="26"/>
      <c r="E28" s="26"/>
      <c r="F28" s="26"/>
      <c r="G28" s="26"/>
      <c r="H28" s="26"/>
      <c r="I28" s="26"/>
      <c r="J28" s="26"/>
      <c r="K28" s="26"/>
      <c r="L28" s="26"/>
      <c r="M28" s="26"/>
      <c r="N28" s="26"/>
      <c r="O28" s="20"/>
      <c r="P28" s="20"/>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row>
    <row r="29" spans="1:56" x14ac:dyDescent="0.25">
      <c r="A29" s="26"/>
      <c r="B29" s="26"/>
      <c r="C29" s="26"/>
      <c r="D29" s="26"/>
      <c r="E29" s="26"/>
      <c r="F29" s="26"/>
      <c r="G29" s="26"/>
      <c r="H29" s="26"/>
      <c r="I29" s="26"/>
      <c r="J29" s="26"/>
      <c r="K29" s="26"/>
      <c r="L29" s="26"/>
      <c r="M29" s="26"/>
      <c r="N29" s="26"/>
      <c r="O29" s="20"/>
      <c r="P29" s="20"/>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row>
    <row r="30" spans="1:56" x14ac:dyDescent="0.25">
      <c r="A30" s="26"/>
      <c r="B30" s="26"/>
      <c r="C30" s="26"/>
      <c r="D30" s="26"/>
      <c r="E30" s="26"/>
      <c r="F30" s="26"/>
      <c r="G30" s="26"/>
      <c r="H30" s="26"/>
      <c r="I30" s="26"/>
      <c r="J30" s="26"/>
      <c r="K30" s="26"/>
      <c r="L30" s="26"/>
      <c r="M30" s="26"/>
      <c r="N30" s="26"/>
      <c r="O30" s="20"/>
      <c r="P30" s="20"/>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row>
    <row r="31" spans="1:56" x14ac:dyDescent="0.25">
      <c r="A31" s="26"/>
      <c r="B31" s="26"/>
      <c r="C31" s="26"/>
      <c r="D31" s="26"/>
      <c r="E31" s="26"/>
      <c r="F31" s="26"/>
      <c r="G31" s="26"/>
      <c r="H31" s="26"/>
      <c r="I31" s="26"/>
      <c r="J31" s="26"/>
      <c r="K31" s="26"/>
      <c r="L31" s="26"/>
      <c r="M31" s="26"/>
      <c r="N31" s="26"/>
      <c r="O31" s="20"/>
      <c r="P31" s="20"/>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row>
    <row r="32" spans="1:56" x14ac:dyDescent="0.25">
      <c r="A32" s="26"/>
      <c r="B32" s="26"/>
      <c r="C32" s="26"/>
      <c r="D32" s="26"/>
      <c r="E32" s="26"/>
      <c r="F32" s="26"/>
      <c r="G32" s="26"/>
      <c r="H32" s="26"/>
      <c r="I32" s="26"/>
      <c r="J32" s="26"/>
      <c r="K32" s="26"/>
      <c r="L32" s="26"/>
      <c r="M32" s="26"/>
      <c r="N32" s="26"/>
      <c r="O32" s="20"/>
      <c r="P32" s="20"/>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row>
    <row r="33" spans="1:56" x14ac:dyDescent="0.25">
      <c r="A33" s="26"/>
      <c r="B33" s="26"/>
      <c r="C33" s="26"/>
      <c r="D33" s="26"/>
      <c r="E33" s="26"/>
      <c r="F33" s="26"/>
      <c r="G33" s="26"/>
      <c r="H33" s="26"/>
      <c r="I33" s="26"/>
      <c r="J33" s="26"/>
      <c r="K33" s="26"/>
      <c r="L33" s="26"/>
      <c r="M33" s="26"/>
      <c r="N33" s="26"/>
      <c r="O33" s="20"/>
      <c r="P33" s="20"/>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row>
    <row r="34" spans="1:56" x14ac:dyDescent="0.25">
      <c r="A34" s="26"/>
      <c r="B34" s="26"/>
      <c r="C34" s="26"/>
      <c r="D34" s="26"/>
      <c r="E34" s="26"/>
      <c r="F34" s="26"/>
      <c r="G34" s="26"/>
      <c r="H34" s="26"/>
      <c r="I34" s="26"/>
      <c r="J34" s="26"/>
      <c r="K34" s="26"/>
      <c r="L34" s="26"/>
      <c r="M34" s="26"/>
      <c r="N34" s="26"/>
      <c r="O34" s="20"/>
      <c r="P34" s="20"/>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row>
    <row r="35" spans="1:56" x14ac:dyDescent="0.25">
      <c r="A35" s="26"/>
      <c r="B35" s="26"/>
      <c r="C35" s="26"/>
      <c r="D35" s="26"/>
      <c r="E35" s="26"/>
      <c r="F35" s="26"/>
      <c r="G35" s="26"/>
      <c r="H35" s="26"/>
      <c r="I35" s="26"/>
      <c r="J35" s="26"/>
      <c r="K35" s="26"/>
      <c r="L35" s="26"/>
      <c r="M35" s="26"/>
      <c r="N35" s="26"/>
      <c r="O35" s="20"/>
      <c r="P35" s="20"/>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row>
    <row r="36" spans="1:56" x14ac:dyDescent="0.25">
      <c r="A36" s="26"/>
      <c r="B36" s="26"/>
      <c r="C36" s="26"/>
      <c r="D36" s="26"/>
      <c r="E36" s="26"/>
      <c r="F36" s="26"/>
      <c r="G36" s="26"/>
      <c r="H36" s="26"/>
      <c r="I36" s="26"/>
      <c r="J36" s="26"/>
      <c r="K36" s="26"/>
      <c r="L36" s="26"/>
      <c r="M36" s="26"/>
      <c r="N36" s="26"/>
      <c r="O36" s="20"/>
      <c r="P36" s="20"/>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row>
    <row r="37" spans="1:56" x14ac:dyDescent="0.25">
      <c r="A37" s="26"/>
      <c r="B37" s="26"/>
      <c r="C37" s="26"/>
      <c r="D37" s="26"/>
      <c r="E37" s="26"/>
      <c r="F37" s="26"/>
      <c r="G37" s="26"/>
      <c r="H37" s="26"/>
      <c r="I37" s="26"/>
      <c r="J37" s="26"/>
      <c r="K37" s="26"/>
      <c r="L37" s="26"/>
      <c r="M37" s="26"/>
      <c r="N37" s="26"/>
      <c r="O37" s="20"/>
      <c r="P37" s="20"/>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row>
    <row r="38" spans="1:56" x14ac:dyDescent="0.25">
      <c r="A38" s="26"/>
      <c r="B38" s="26"/>
      <c r="C38" s="26"/>
      <c r="D38" s="26"/>
      <c r="E38" s="26"/>
      <c r="F38" s="26"/>
      <c r="G38" s="26"/>
      <c r="H38" s="26"/>
      <c r="I38" s="26"/>
      <c r="J38" s="26"/>
      <c r="K38" s="26"/>
      <c r="L38" s="26"/>
      <c r="M38" s="26"/>
      <c r="N38" s="26"/>
      <c r="O38" s="20"/>
      <c r="P38" s="20"/>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row>
    <row r="39" spans="1:56" x14ac:dyDescent="0.25">
      <c r="A39" s="26"/>
      <c r="B39" s="26"/>
      <c r="C39" s="26"/>
      <c r="D39" s="26"/>
      <c r="E39" s="26"/>
      <c r="F39" s="26"/>
      <c r="G39" s="26"/>
      <c r="H39" s="26"/>
      <c r="I39" s="26"/>
      <c r="J39" s="26"/>
      <c r="K39" s="26"/>
      <c r="L39" s="26"/>
      <c r="M39" s="26"/>
      <c r="N39" s="26"/>
      <c r="O39" s="20"/>
      <c r="P39" s="20"/>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row>
    <row r="40" spans="1:56" x14ac:dyDescent="0.25">
      <c r="A40" s="26"/>
      <c r="B40" s="26"/>
      <c r="C40" s="26"/>
      <c r="D40" s="26"/>
      <c r="E40" s="26"/>
      <c r="F40" s="26"/>
      <c r="G40" s="26"/>
      <c r="H40" s="26"/>
      <c r="I40" s="26"/>
      <c r="J40" s="26"/>
      <c r="K40" s="26"/>
      <c r="L40" s="26"/>
      <c r="M40" s="26"/>
      <c r="N40" s="26"/>
      <c r="O40" s="20"/>
      <c r="P40" s="20"/>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row>
    <row r="41" spans="1:56" x14ac:dyDescent="0.25">
      <c r="A41" s="26"/>
      <c r="B41" s="26"/>
      <c r="C41" s="26"/>
      <c r="D41" s="26"/>
      <c r="E41" s="26"/>
      <c r="F41" s="26"/>
      <c r="G41" s="26"/>
      <c r="H41" s="26"/>
      <c r="I41" s="26"/>
      <c r="J41" s="26"/>
      <c r="K41" s="26"/>
      <c r="L41" s="26"/>
      <c r="M41" s="26"/>
      <c r="N41" s="26"/>
      <c r="O41" s="20"/>
      <c r="P41" s="20"/>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row>
    <row r="42" spans="1:56" x14ac:dyDescent="0.25">
      <c r="A42" s="26"/>
      <c r="B42" s="26"/>
      <c r="C42" s="26"/>
      <c r="D42" s="26"/>
      <c r="E42" s="26"/>
      <c r="F42" s="26"/>
      <c r="G42" s="26"/>
      <c r="H42" s="26"/>
      <c r="I42" s="26"/>
      <c r="J42" s="26"/>
      <c r="K42" s="26"/>
      <c r="L42" s="26"/>
      <c r="M42" s="26"/>
      <c r="N42" s="26"/>
      <c r="O42" s="20"/>
      <c r="P42" s="20"/>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row>
    <row r="43" spans="1:56" x14ac:dyDescent="0.25">
      <c r="A43" s="26"/>
      <c r="B43" s="26"/>
      <c r="C43" s="26"/>
      <c r="D43" s="26"/>
      <c r="E43" s="26"/>
      <c r="F43" s="26"/>
      <c r="G43" s="26"/>
      <c r="H43" s="26"/>
      <c r="I43" s="26"/>
      <c r="J43" s="26"/>
      <c r="K43" s="26"/>
      <c r="L43" s="26"/>
      <c r="M43" s="26"/>
      <c r="N43" s="26"/>
      <c r="O43" s="20"/>
      <c r="P43" s="20"/>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row>
    <row r="44" spans="1:56" x14ac:dyDescent="0.25">
      <c r="A44" s="26"/>
      <c r="B44" s="26"/>
      <c r="C44" s="26"/>
      <c r="D44" s="26"/>
      <c r="E44" s="26"/>
      <c r="F44" s="26"/>
      <c r="G44" s="26"/>
      <c r="H44" s="26"/>
      <c r="I44" s="26"/>
      <c r="J44" s="26"/>
      <c r="K44" s="26"/>
      <c r="L44" s="26"/>
      <c r="M44" s="26"/>
      <c r="N44" s="26"/>
      <c r="O44" s="20"/>
      <c r="P44" s="20"/>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row>
    <row r="45" spans="1:56" x14ac:dyDescent="0.25">
      <c r="A45" s="26"/>
      <c r="B45" s="26"/>
      <c r="C45" s="26"/>
      <c r="D45" s="26"/>
      <c r="E45" s="26"/>
      <c r="F45" s="26"/>
      <c r="G45" s="26"/>
      <c r="H45" s="26"/>
      <c r="I45" s="26"/>
      <c r="J45" s="26"/>
      <c r="K45" s="26"/>
      <c r="L45" s="26"/>
      <c r="M45" s="26"/>
      <c r="N45" s="26"/>
      <c r="O45" s="20"/>
      <c r="P45" s="20"/>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row>
    <row r="46" spans="1:56" x14ac:dyDescent="0.25">
      <c r="A46" s="26"/>
      <c r="B46" s="26"/>
      <c r="C46" s="26"/>
      <c r="D46" s="26"/>
      <c r="E46" s="26"/>
      <c r="F46" s="26"/>
      <c r="G46" s="26"/>
      <c r="H46" s="26"/>
      <c r="I46" s="26"/>
      <c r="J46" s="26"/>
      <c r="K46" s="26"/>
      <c r="L46" s="26"/>
      <c r="M46" s="26"/>
      <c r="N46" s="26"/>
      <c r="O46" s="20"/>
      <c r="P46" s="20"/>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row>
    <row r="47" spans="1:56" x14ac:dyDescent="0.25">
      <c r="A47" s="26"/>
      <c r="B47" s="26"/>
      <c r="C47" s="26"/>
      <c r="D47" s="26"/>
      <c r="E47" s="26"/>
      <c r="F47" s="26"/>
      <c r="G47" s="26"/>
      <c r="H47" s="26"/>
      <c r="I47" s="26"/>
      <c r="J47" s="26"/>
      <c r="K47" s="26"/>
      <c r="L47" s="26"/>
      <c r="M47" s="26"/>
      <c r="N47" s="26"/>
      <c r="O47" s="20"/>
      <c r="P47" s="20"/>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row>
    <row r="48" spans="1:56" x14ac:dyDescent="0.25">
      <c r="A48" s="26"/>
      <c r="B48" s="26"/>
      <c r="C48" s="26"/>
      <c r="D48" s="26"/>
      <c r="E48" s="26"/>
      <c r="F48" s="26"/>
      <c r="G48" s="26"/>
      <c r="H48" s="26"/>
      <c r="I48" s="26"/>
      <c r="J48" s="26"/>
      <c r="K48" s="26"/>
      <c r="L48" s="26"/>
      <c r="M48" s="26"/>
      <c r="N48" s="26"/>
      <c r="O48" s="20"/>
      <c r="P48" s="20"/>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row>
    <row r="49" spans="1:56" x14ac:dyDescent="0.25">
      <c r="A49" s="26"/>
      <c r="B49" s="26"/>
      <c r="C49" s="26"/>
      <c r="D49" s="26"/>
      <c r="E49" s="26"/>
      <c r="F49" s="26"/>
      <c r="G49" s="26"/>
      <c r="H49" s="26"/>
      <c r="I49" s="26"/>
      <c r="J49" s="26"/>
      <c r="K49" s="26"/>
      <c r="L49" s="26"/>
      <c r="M49" s="26"/>
      <c r="N49" s="26"/>
      <c r="O49" s="20"/>
      <c r="P49" s="20"/>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row>
    <row r="50" spans="1:56" x14ac:dyDescent="0.25">
      <c r="A50" s="26"/>
      <c r="B50" s="26"/>
      <c r="C50" s="26"/>
      <c r="D50" s="26"/>
      <c r="E50" s="26"/>
      <c r="F50" s="26"/>
      <c r="G50" s="26"/>
      <c r="H50" s="26"/>
      <c r="I50" s="26"/>
      <c r="J50" s="26"/>
      <c r="K50" s="26"/>
      <c r="L50" s="26"/>
      <c r="M50" s="26"/>
      <c r="N50" s="26"/>
      <c r="O50" s="20"/>
      <c r="P50" s="20"/>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row>
    <row r="51" spans="1:56" x14ac:dyDescent="0.25">
      <c r="A51" s="26"/>
      <c r="B51" s="26"/>
      <c r="C51" s="26"/>
      <c r="D51" s="26"/>
      <c r="E51" s="26"/>
      <c r="F51" s="26"/>
      <c r="G51" s="26"/>
      <c r="H51" s="26"/>
      <c r="I51" s="26"/>
      <c r="J51" s="26"/>
      <c r="K51" s="26"/>
      <c r="L51" s="26"/>
      <c r="M51" s="26"/>
      <c r="N51" s="26"/>
      <c r="O51" s="20"/>
      <c r="P51" s="20"/>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row>
    <row r="52" spans="1:56" x14ac:dyDescent="0.25">
      <c r="A52" s="26"/>
      <c r="B52" s="26"/>
      <c r="C52" s="26"/>
      <c r="D52" s="26"/>
      <c r="E52" s="26"/>
      <c r="F52" s="26"/>
      <c r="G52" s="26"/>
      <c r="H52" s="26"/>
      <c r="I52" s="26"/>
      <c r="J52" s="26"/>
      <c r="K52" s="26"/>
      <c r="L52" s="26"/>
      <c r="M52" s="26"/>
      <c r="N52" s="26"/>
      <c r="O52" s="20"/>
      <c r="P52" s="20"/>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row>
    <row r="53" spans="1:56" x14ac:dyDescent="0.25">
      <c r="A53" s="26"/>
      <c r="B53" s="26"/>
      <c r="C53" s="26"/>
      <c r="D53" s="26"/>
      <c r="E53" s="26"/>
      <c r="F53" s="26"/>
      <c r="G53" s="26"/>
      <c r="H53" s="26"/>
      <c r="I53" s="26"/>
      <c r="J53" s="26"/>
      <c r="K53" s="26"/>
      <c r="L53" s="26"/>
      <c r="M53" s="26"/>
      <c r="N53" s="26"/>
      <c r="O53" s="20"/>
      <c r="P53" s="20"/>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row>
    <row r="54" spans="1:56" x14ac:dyDescent="0.25">
      <c r="A54" s="26"/>
      <c r="B54" s="26"/>
      <c r="C54" s="26"/>
      <c r="D54" s="26"/>
      <c r="E54" s="26"/>
      <c r="F54" s="26"/>
      <c r="G54" s="26"/>
      <c r="H54" s="26"/>
      <c r="I54" s="26"/>
      <c r="J54" s="26"/>
      <c r="K54" s="26"/>
      <c r="L54" s="26"/>
      <c r="M54" s="26"/>
      <c r="N54" s="26"/>
      <c r="O54" s="20"/>
      <c r="P54" s="20"/>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row>
    <row r="55" spans="1:56" x14ac:dyDescent="0.25">
      <c r="A55" s="26"/>
      <c r="B55" s="26"/>
      <c r="C55" s="26"/>
      <c r="D55" s="26"/>
      <c r="E55" s="26"/>
      <c r="F55" s="26"/>
      <c r="G55" s="26"/>
      <c r="H55" s="26"/>
      <c r="I55" s="26"/>
      <c r="J55" s="26"/>
      <c r="K55" s="26"/>
      <c r="L55" s="26"/>
      <c r="M55" s="26"/>
      <c r="N55" s="26"/>
      <c r="O55" s="20"/>
      <c r="P55" s="20"/>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row>
    <row r="56" spans="1:56" x14ac:dyDescent="0.25">
      <c r="A56" s="26"/>
      <c r="B56" s="26"/>
      <c r="C56" s="26"/>
      <c r="D56" s="26"/>
      <c r="E56" s="26"/>
      <c r="F56" s="26"/>
      <c r="G56" s="26"/>
      <c r="H56" s="26"/>
      <c r="I56" s="26"/>
      <c r="J56" s="26"/>
      <c r="K56" s="26"/>
      <c r="L56" s="26"/>
      <c r="M56" s="26"/>
      <c r="N56" s="26"/>
      <c r="O56" s="20"/>
      <c r="P56" s="20"/>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row>
    <row r="57" spans="1:56" x14ac:dyDescent="0.25">
      <c r="A57" s="26"/>
      <c r="B57" s="26"/>
      <c r="C57" s="26"/>
      <c r="D57" s="26"/>
      <c r="E57" s="26"/>
      <c r="F57" s="26"/>
      <c r="G57" s="26"/>
      <c r="H57" s="26"/>
      <c r="I57" s="26"/>
      <c r="J57" s="26"/>
      <c r="K57" s="26"/>
      <c r="L57" s="26"/>
      <c r="M57" s="26"/>
      <c r="N57" s="26"/>
      <c r="O57" s="20"/>
      <c r="P57" s="20"/>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row>
    <row r="58" spans="1:56" x14ac:dyDescent="0.25">
      <c r="A58" s="26"/>
      <c r="B58" s="26"/>
      <c r="C58" s="26"/>
      <c r="D58" s="26"/>
      <c r="E58" s="26"/>
      <c r="F58" s="26"/>
      <c r="G58" s="26"/>
      <c r="H58" s="26"/>
      <c r="I58" s="26"/>
      <c r="J58" s="26"/>
      <c r="K58" s="26"/>
      <c r="L58" s="26"/>
      <c r="M58" s="26"/>
      <c r="N58" s="26"/>
      <c r="O58" s="20"/>
      <c r="P58" s="20"/>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row>
    <row r="59" spans="1:56" x14ac:dyDescent="0.25">
      <c r="A59" s="26"/>
      <c r="B59" s="26"/>
      <c r="C59" s="26"/>
      <c r="D59" s="26"/>
      <c r="E59" s="26"/>
      <c r="F59" s="26"/>
      <c r="G59" s="26"/>
      <c r="H59" s="26"/>
      <c r="I59" s="26"/>
      <c r="J59" s="26"/>
      <c r="K59" s="26"/>
      <c r="L59" s="26"/>
      <c r="M59" s="26"/>
      <c r="N59" s="26"/>
      <c r="O59" s="20"/>
      <c r="P59" s="20"/>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row>
    <row r="60" spans="1:56" x14ac:dyDescent="0.25">
      <c r="A60" s="26"/>
      <c r="B60" s="26"/>
      <c r="C60" s="26"/>
      <c r="D60" s="26"/>
      <c r="E60" s="26"/>
      <c r="F60" s="26"/>
      <c r="G60" s="26"/>
      <c r="H60" s="26"/>
      <c r="I60" s="26"/>
      <c r="J60" s="26"/>
      <c r="K60" s="26"/>
      <c r="L60" s="26"/>
      <c r="M60" s="26"/>
      <c r="N60" s="26"/>
      <c r="O60" s="20"/>
      <c r="P60" s="20"/>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row>
    <row r="61" spans="1:56" x14ac:dyDescent="0.25">
      <c r="A61" s="26"/>
      <c r="B61" s="26"/>
      <c r="C61" s="26"/>
      <c r="D61" s="26"/>
      <c r="E61" s="26"/>
      <c r="F61" s="26"/>
      <c r="G61" s="26"/>
      <c r="H61" s="26"/>
      <c r="I61" s="26"/>
      <c r="J61" s="26"/>
      <c r="K61" s="26"/>
      <c r="L61" s="26"/>
      <c r="M61" s="26"/>
      <c r="N61" s="26"/>
      <c r="O61" s="20"/>
      <c r="P61" s="20"/>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row>
    <row r="62" spans="1:56" x14ac:dyDescent="0.25">
      <c r="A62" s="26"/>
      <c r="B62" s="26"/>
      <c r="C62" s="26"/>
      <c r="D62" s="26"/>
      <c r="E62" s="26"/>
      <c r="F62" s="26"/>
      <c r="G62" s="26"/>
      <c r="H62" s="26"/>
      <c r="I62" s="26"/>
      <c r="J62" s="26"/>
      <c r="K62" s="26"/>
      <c r="L62" s="26"/>
      <c r="M62" s="26"/>
      <c r="N62" s="26"/>
      <c r="O62" s="20"/>
      <c r="P62" s="20"/>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row>
    <row r="63" spans="1:56" x14ac:dyDescent="0.25">
      <c r="A63" s="26"/>
      <c r="B63" s="26"/>
      <c r="C63" s="26"/>
      <c r="D63" s="26"/>
      <c r="E63" s="26"/>
      <c r="F63" s="26"/>
      <c r="G63" s="26"/>
      <c r="H63" s="26"/>
      <c r="I63" s="26"/>
      <c r="J63" s="26"/>
      <c r="K63" s="26"/>
      <c r="L63" s="26"/>
      <c r="M63" s="26"/>
      <c r="N63" s="26"/>
      <c r="O63" s="20"/>
      <c r="P63" s="20"/>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row>
    <row r="64" spans="1:56" x14ac:dyDescent="0.25">
      <c r="A64" s="26"/>
      <c r="B64" s="26"/>
      <c r="C64" s="26"/>
      <c r="D64" s="26"/>
      <c r="E64" s="26"/>
      <c r="F64" s="26"/>
      <c r="G64" s="26"/>
      <c r="H64" s="26"/>
      <c r="I64" s="26"/>
      <c r="J64" s="26"/>
      <c r="K64" s="26"/>
      <c r="L64" s="26"/>
      <c r="M64" s="26"/>
      <c r="N64" s="26"/>
      <c r="O64" s="20"/>
      <c r="P64" s="20"/>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row>
    <row r="65" spans="1:56" x14ac:dyDescent="0.25">
      <c r="A65" s="26"/>
      <c r="B65" s="26"/>
      <c r="C65" s="26"/>
      <c r="D65" s="26"/>
      <c r="E65" s="26"/>
      <c r="F65" s="26"/>
      <c r="G65" s="26"/>
      <c r="H65" s="26"/>
      <c r="I65" s="26"/>
      <c r="J65" s="26"/>
      <c r="K65" s="26"/>
      <c r="L65" s="26"/>
      <c r="M65" s="26"/>
      <c r="N65" s="26"/>
      <c r="O65" s="20"/>
      <c r="P65" s="20"/>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row>
    <row r="66" spans="1:56" x14ac:dyDescent="0.25">
      <c r="A66" s="26"/>
      <c r="B66" s="26"/>
      <c r="C66" s="26"/>
      <c r="D66" s="26"/>
      <c r="E66" s="26"/>
      <c r="F66" s="26"/>
      <c r="G66" s="26"/>
      <c r="H66" s="26"/>
      <c r="I66" s="26"/>
      <c r="J66" s="26"/>
      <c r="K66" s="26"/>
      <c r="L66" s="26"/>
      <c r="M66" s="26"/>
      <c r="N66" s="26"/>
      <c r="O66" s="20"/>
      <c r="P66" s="20"/>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row>
    <row r="67" spans="1:56" x14ac:dyDescent="0.25">
      <c r="A67" s="26"/>
      <c r="B67" s="26"/>
      <c r="C67" s="26"/>
      <c r="D67" s="26"/>
      <c r="E67" s="26"/>
      <c r="F67" s="26"/>
      <c r="G67" s="26"/>
      <c r="H67" s="26"/>
      <c r="I67" s="26"/>
      <c r="J67" s="26"/>
      <c r="K67" s="26"/>
      <c r="L67" s="26"/>
      <c r="M67" s="26"/>
      <c r="N67" s="26"/>
      <c r="O67" s="20"/>
      <c r="P67" s="20"/>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row>
    <row r="68" spans="1:56" x14ac:dyDescent="0.25">
      <c r="A68" s="26"/>
      <c r="B68" s="26"/>
      <c r="C68" s="26"/>
      <c r="D68" s="26"/>
      <c r="E68" s="26"/>
      <c r="F68" s="26"/>
      <c r="G68" s="26"/>
      <c r="H68" s="26"/>
      <c r="I68" s="26"/>
      <c r="J68" s="26"/>
      <c r="K68" s="26"/>
      <c r="L68" s="26"/>
      <c r="M68" s="26"/>
      <c r="N68" s="26"/>
      <c r="O68" s="20"/>
      <c r="P68" s="20"/>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row>
    <row r="69" spans="1:56" x14ac:dyDescent="0.25">
      <c r="A69" s="26"/>
      <c r="B69" s="26"/>
      <c r="C69" s="26"/>
      <c r="D69" s="26"/>
      <c r="E69" s="26"/>
      <c r="F69" s="26"/>
      <c r="G69" s="26"/>
      <c r="H69" s="26"/>
      <c r="I69" s="26"/>
      <c r="J69" s="26"/>
      <c r="K69" s="26"/>
      <c r="L69" s="26"/>
      <c r="M69" s="26"/>
      <c r="N69" s="26"/>
      <c r="O69" s="20"/>
      <c r="P69" s="20"/>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row>
    <row r="70" spans="1:56" x14ac:dyDescent="0.25">
      <c r="A70" s="26"/>
      <c r="B70" s="26"/>
      <c r="C70" s="26"/>
      <c r="D70" s="26"/>
      <c r="E70" s="26"/>
      <c r="F70" s="26"/>
      <c r="G70" s="26"/>
      <c r="H70" s="26"/>
      <c r="I70" s="26"/>
      <c r="J70" s="26"/>
      <c r="K70" s="26"/>
      <c r="L70" s="26"/>
      <c r="M70" s="26"/>
      <c r="N70" s="26"/>
      <c r="O70" s="20"/>
      <c r="P70" s="20"/>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row>
    <row r="71" spans="1:56" x14ac:dyDescent="0.25">
      <c r="A71" s="26"/>
      <c r="B71" s="26"/>
      <c r="C71" s="26"/>
      <c r="D71" s="26"/>
      <c r="E71" s="26"/>
      <c r="F71" s="26"/>
      <c r="G71" s="26"/>
      <c r="H71" s="26"/>
      <c r="I71" s="26"/>
      <c r="J71" s="26"/>
      <c r="K71" s="26"/>
      <c r="L71" s="26"/>
      <c r="M71" s="26"/>
      <c r="N71" s="26"/>
      <c r="O71" s="20"/>
      <c r="P71" s="20"/>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row>
    <row r="72" spans="1:56" x14ac:dyDescent="0.25">
      <c r="A72" s="26"/>
      <c r="B72" s="26"/>
      <c r="C72" s="26"/>
      <c r="D72" s="26"/>
      <c r="E72" s="26"/>
      <c r="F72" s="26"/>
      <c r="G72" s="26"/>
      <c r="H72" s="26"/>
      <c r="I72" s="26"/>
      <c r="J72" s="26"/>
      <c r="K72" s="26"/>
      <c r="L72" s="26"/>
      <c r="M72" s="26"/>
      <c r="N72" s="26"/>
      <c r="O72" s="20"/>
      <c r="P72" s="20"/>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row>
    <row r="73" spans="1:56" x14ac:dyDescent="0.25">
      <c r="A73" s="26"/>
      <c r="B73" s="26"/>
      <c r="C73" s="26"/>
      <c r="D73" s="26"/>
      <c r="E73" s="26"/>
      <c r="F73" s="26"/>
      <c r="G73" s="26"/>
      <c r="H73" s="26"/>
      <c r="I73" s="26"/>
      <c r="J73" s="26"/>
      <c r="K73" s="26"/>
      <c r="L73" s="26"/>
      <c r="M73" s="26"/>
      <c r="N73" s="26"/>
      <c r="O73" s="20"/>
      <c r="P73" s="20"/>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row>
    <row r="74" spans="1:56" x14ac:dyDescent="0.25">
      <c r="A74" s="26"/>
      <c r="B74" s="26"/>
      <c r="C74" s="26"/>
      <c r="D74" s="26"/>
      <c r="E74" s="26"/>
      <c r="F74" s="26"/>
      <c r="G74" s="26"/>
      <c r="H74" s="26"/>
      <c r="I74" s="26"/>
      <c r="J74" s="26"/>
      <c r="K74" s="26"/>
      <c r="L74" s="26"/>
      <c r="M74" s="26"/>
      <c r="N74" s="26"/>
      <c r="O74" s="20"/>
      <c r="P74" s="20"/>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row>
    <row r="75" spans="1:56" x14ac:dyDescent="0.25">
      <c r="A75" s="26"/>
      <c r="B75" s="26"/>
      <c r="C75" s="26"/>
      <c r="D75" s="26"/>
      <c r="E75" s="26"/>
      <c r="F75" s="26"/>
      <c r="G75" s="26"/>
      <c r="H75" s="26"/>
      <c r="I75" s="26"/>
      <c r="J75" s="26"/>
      <c r="K75" s="26"/>
      <c r="L75" s="26"/>
      <c r="M75" s="26"/>
      <c r="N75" s="26"/>
      <c r="O75" s="20"/>
      <c r="P75" s="20"/>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row>
    <row r="76" spans="1:56" x14ac:dyDescent="0.25">
      <c r="A76" s="26"/>
      <c r="B76" s="26"/>
      <c r="C76" s="26"/>
      <c r="D76" s="26"/>
      <c r="E76" s="26"/>
      <c r="F76" s="26"/>
      <c r="G76" s="26"/>
      <c r="H76" s="26"/>
      <c r="I76" s="26"/>
      <c r="J76" s="26"/>
      <c r="K76" s="26"/>
      <c r="L76" s="26"/>
      <c r="M76" s="26"/>
      <c r="N76" s="26"/>
      <c r="O76" s="20"/>
      <c r="P76" s="20"/>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row>
    <row r="77" spans="1:56" x14ac:dyDescent="0.25">
      <c r="A77" s="26"/>
      <c r="B77" s="26"/>
      <c r="C77" s="26"/>
      <c r="D77" s="26"/>
      <c r="E77" s="26"/>
      <c r="F77" s="26"/>
      <c r="G77" s="26"/>
      <c r="H77" s="26"/>
      <c r="I77" s="26"/>
      <c r="J77" s="26"/>
      <c r="K77" s="26"/>
      <c r="L77" s="26"/>
      <c r="M77" s="26"/>
      <c r="N77" s="26"/>
      <c r="O77" s="20"/>
      <c r="P77" s="20"/>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row>
    <row r="78" spans="1:56" x14ac:dyDescent="0.25">
      <c r="A78" s="26"/>
      <c r="B78" s="26"/>
      <c r="C78" s="26"/>
      <c r="D78" s="26"/>
      <c r="E78" s="26"/>
      <c r="F78" s="26"/>
      <c r="G78" s="26"/>
      <c r="H78" s="26"/>
      <c r="I78" s="26"/>
      <c r="J78" s="26"/>
      <c r="K78" s="26"/>
      <c r="L78" s="26"/>
      <c r="M78" s="26"/>
      <c r="N78" s="26"/>
      <c r="O78" s="20"/>
      <c r="P78" s="20"/>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row>
    <row r="79" spans="1:56" x14ac:dyDescent="0.25">
      <c r="A79" s="26"/>
      <c r="B79" s="26"/>
      <c r="C79" s="26"/>
      <c r="D79" s="26"/>
      <c r="E79" s="26"/>
      <c r="F79" s="26"/>
      <c r="G79" s="26"/>
      <c r="H79" s="26"/>
      <c r="I79" s="26"/>
      <c r="J79" s="26"/>
      <c r="K79" s="26"/>
      <c r="L79" s="26"/>
      <c r="M79" s="26"/>
      <c r="N79" s="26"/>
      <c r="O79" s="20"/>
      <c r="P79" s="20"/>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row>
    <row r="80" spans="1:56" x14ac:dyDescent="0.25">
      <c r="A80" s="26"/>
      <c r="B80" s="26"/>
      <c r="C80" s="26"/>
      <c r="D80" s="26"/>
      <c r="E80" s="26"/>
      <c r="F80" s="26"/>
      <c r="G80" s="26"/>
      <c r="H80" s="26"/>
      <c r="I80" s="26"/>
      <c r="J80" s="26"/>
      <c r="K80" s="26"/>
      <c r="L80" s="26"/>
      <c r="M80" s="26"/>
      <c r="N80" s="26"/>
      <c r="O80" s="20"/>
      <c r="P80" s="20"/>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row>
    <row r="81" spans="1:56" x14ac:dyDescent="0.25">
      <c r="A81" s="26"/>
      <c r="B81" s="26"/>
      <c r="C81" s="26"/>
      <c r="D81" s="26"/>
      <c r="E81" s="26"/>
      <c r="F81" s="26"/>
      <c r="G81" s="26"/>
      <c r="H81" s="26"/>
      <c r="I81" s="26"/>
      <c r="J81" s="26"/>
      <c r="K81" s="26"/>
      <c r="L81" s="26"/>
      <c r="M81" s="26"/>
      <c r="N81" s="26"/>
      <c r="O81" s="20"/>
      <c r="P81" s="20"/>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row>
    <row r="82" spans="1:56" x14ac:dyDescent="0.25">
      <c r="A82" s="26"/>
      <c r="B82" s="26"/>
      <c r="C82" s="26"/>
      <c r="D82" s="26"/>
      <c r="E82" s="26"/>
      <c r="F82" s="26"/>
      <c r="G82" s="26"/>
      <c r="H82" s="26"/>
      <c r="I82" s="26"/>
      <c r="J82" s="26"/>
      <c r="K82" s="26"/>
      <c r="L82" s="26"/>
      <c r="M82" s="26"/>
      <c r="N82" s="26"/>
      <c r="O82" s="20"/>
      <c r="P82" s="20"/>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row>
    <row r="83" spans="1:56" x14ac:dyDescent="0.25">
      <c r="A83" s="26"/>
      <c r="B83" s="26"/>
      <c r="C83" s="26"/>
      <c r="D83" s="26"/>
      <c r="E83" s="26"/>
      <c r="F83" s="26"/>
      <c r="G83" s="26"/>
      <c r="H83" s="26"/>
      <c r="I83" s="26"/>
      <c r="J83" s="26"/>
      <c r="K83" s="26"/>
      <c r="L83" s="26"/>
      <c r="M83" s="26"/>
      <c r="N83" s="26"/>
      <c r="O83" s="20"/>
      <c r="P83" s="20"/>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row>
    <row r="84" spans="1:56" x14ac:dyDescent="0.25">
      <c r="A84" s="26"/>
      <c r="B84" s="26"/>
      <c r="C84" s="26"/>
      <c r="D84" s="26"/>
      <c r="E84" s="26"/>
      <c r="F84" s="26"/>
      <c r="G84" s="26"/>
      <c r="H84" s="26"/>
      <c r="I84" s="26"/>
      <c r="J84" s="26"/>
      <c r="K84" s="26"/>
      <c r="L84" s="26"/>
      <c r="M84" s="26"/>
      <c r="N84" s="26"/>
      <c r="O84" s="20"/>
      <c r="P84" s="20"/>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row>
    <row r="85" spans="1:56" x14ac:dyDescent="0.25">
      <c r="A85" s="26"/>
      <c r="B85" s="26"/>
      <c r="C85" s="26"/>
      <c r="D85" s="26"/>
      <c r="E85" s="26"/>
      <c r="F85" s="26"/>
      <c r="G85" s="26"/>
      <c r="H85" s="26"/>
      <c r="I85" s="26"/>
      <c r="J85" s="26"/>
      <c r="K85" s="26"/>
      <c r="L85" s="26"/>
      <c r="M85" s="26"/>
      <c r="N85" s="26"/>
      <c r="O85" s="20"/>
      <c r="P85" s="20"/>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row>
    <row r="86" spans="1:56" x14ac:dyDescent="0.25">
      <c r="A86" s="26"/>
      <c r="B86" s="26"/>
      <c r="C86" s="26"/>
      <c r="D86" s="26"/>
      <c r="E86" s="26"/>
      <c r="F86" s="26"/>
      <c r="G86" s="26"/>
      <c r="H86" s="26"/>
      <c r="I86" s="26"/>
      <c r="J86" s="26"/>
      <c r="K86" s="26"/>
      <c r="L86" s="26"/>
      <c r="M86" s="26"/>
      <c r="N86" s="26"/>
      <c r="O86" s="20"/>
      <c r="P86" s="20"/>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row>
    <row r="87" spans="1:56" x14ac:dyDescent="0.25">
      <c r="A87" s="26"/>
      <c r="B87" s="26"/>
      <c r="C87" s="26"/>
      <c r="D87" s="26"/>
      <c r="E87" s="26"/>
      <c r="F87" s="26"/>
      <c r="G87" s="26"/>
      <c r="H87" s="26"/>
      <c r="I87" s="26"/>
      <c r="J87" s="26"/>
      <c r="K87" s="26"/>
      <c r="L87" s="26"/>
      <c r="M87" s="26"/>
      <c r="N87" s="26"/>
      <c r="O87" s="20"/>
      <c r="P87" s="20"/>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row>
    <row r="88" spans="1:56" x14ac:dyDescent="0.25">
      <c r="A88" s="26"/>
      <c r="B88" s="26"/>
      <c r="C88" s="26"/>
      <c r="D88" s="26"/>
      <c r="E88" s="26"/>
      <c r="F88" s="26"/>
      <c r="G88" s="26"/>
      <c r="H88" s="26"/>
      <c r="I88" s="26"/>
      <c r="J88" s="26"/>
      <c r="K88" s="26"/>
      <c r="L88" s="26"/>
      <c r="M88" s="26"/>
      <c r="N88" s="26"/>
      <c r="O88" s="20"/>
      <c r="P88" s="20"/>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row>
    <row r="89" spans="1:56" x14ac:dyDescent="0.25">
      <c r="A89" s="26"/>
      <c r="B89" s="26"/>
      <c r="C89" s="26"/>
      <c r="D89" s="26"/>
      <c r="E89" s="26"/>
      <c r="F89" s="26"/>
      <c r="G89" s="26"/>
      <c r="H89" s="26"/>
      <c r="I89" s="26"/>
      <c r="J89" s="26"/>
      <c r="K89" s="26"/>
      <c r="L89" s="26"/>
      <c r="M89" s="26"/>
      <c r="N89" s="26"/>
      <c r="O89" s="20"/>
      <c r="P89" s="20"/>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row>
    <row r="90" spans="1:56" x14ac:dyDescent="0.25">
      <c r="A90" s="26"/>
      <c r="B90" s="26"/>
      <c r="C90" s="26"/>
      <c r="D90" s="26"/>
      <c r="E90" s="26"/>
      <c r="F90" s="26"/>
      <c r="G90" s="26"/>
      <c r="H90" s="26"/>
      <c r="I90" s="26"/>
      <c r="J90" s="26"/>
      <c r="K90" s="26"/>
      <c r="L90" s="26"/>
      <c r="M90" s="26"/>
      <c r="N90" s="26"/>
      <c r="O90" s="20"/>
      <c r="P90" s="20"/>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row>
    <row r="91" spans="1:56" x14ac:dyDescent="0.25">
      <c r="A91" s="26"/>
      <c r="B91" s="26"/>
      <c r="C91" s="26"/>
      <c r="D91" s="26"/>
      <c r="E91" s="26"/>
      <c r="F91" s="26"/>
      <c r="G91" s="26"/>
      <c r="H91" s="26"/>
      <c r="I91" s="26"/>
      <c r="J91" s="26"/>
      <c r="K91" s="26"/>
      <c r="L91" s="26"/>
      <c r="M91" s="26"/>
      <c r="N91" s="26"/>
      <c r="O91" s="20"/>
      <c r="P91" s="20"/>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row>
    <row r="92" spans="1:56" x14ac:dyDescent="0.25">
      <c r="A92" s="26"/>
      <c r="B92" s="26"/>
      <c r="C92" s="26"/>
      <c r="D92" s="26"/>
      <c r="E92" s="26"/>
      <c r="F92" s="26"/>
      <c r="G92" s="26"/>
      <c r="H92" s="26"/>
      <c r="I92" s="26"/>
      <c r="J92" s="26"/>
      <c r="K92" s="26"/>
      <c r="L92" s="26"/>
      <c r="M92" s="26"/>
      <c r="N92" s="26"/>
      <c r="O92" s="20"/>
      <c r="P92" s="20"/>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row>
    <row r="93" spans="1:56" x14ac:dyDescent="0.25">
      <c r="A93" s="26"/>
      <c r="B93" s="26"/>
      <c r="C93" s="26"/>
      <c r="D93" s="26"/>
      <c r="E93" s="26"/>
      <c r="F93" s="26"/>
      <c r="G93" s="26"/>
      <c r="H93" s="26"/>
      <c r="I93" s="26"/>
      <c r="J93" s="26"/>
      <c r="K93" s="26"/>
      <c r="L93" s="26"/>
      <c r="M93" s="26"/>
      <c r="N93" s="26"/>
      <c r="O93" s="20"/>
      <c r="P93" s="20"/>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row>
    <row r="94" spans="1:56" x14ac:dyDescent="0.25">
      <c r="A94" s="26"/>
      <c r="B94" s="26"/>
      <c r="C94" s="26"/>
      <c r="D94" s="26"/>
      <c r="E94" s="26"/>
      <c r="F94" s="26"/>
      <c r="G94" s="26"/>
      <c r="H94" s="26"/>
      <c r="I94" s="26"/>
      <c r="J94" s="26"/>
      <c r="K94" s="26"/>
      <c r="L94" s="26"/>
      <c r="M94" s="26"/>
      <c r="N94" s="26"/>
      <c r="O94" s="20"/>
      <c r="P94" s="20"/>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row>
    <row r="95" spans="1:56" x14ac:dyDescent="0.25">
      <c r="A95" s="26"/>
      <c r="B95" s="26"/>
      <c r="C95" s="26"/>
      <c r="D95" s="26"/>
      <c r="E95" s="26"/>
      <c r="F95" s="26"/>
      <c r="G95" s="26"/>
      <c r="H95" s="26"/>
      <c r="I95" s="26"/>
      <c r="J95" s="26"/>
      <c r="K95" s="26"/>
      <c r="L95" s="26"/>
      <c r="M95" s="26"/>
      <c r="N95" s="26"/>
      <c r="O95" s="20"/>
      <c r="P95" s="20"/>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row>
    <row r="96" spans="1:56" x14ac:dyDescent="0.25">
      <c r="A96" s="26"/>
      <c r="B96" s="26"/>
      <c r="C96" s="26"/>
      <c r="D96" s="26"/>
      <c r="E96" s="26"/>
      <c r="F96" s="26"/>
      <c r="G96" s="26"/>
      <c r="H96" s="26"/>
      <c r="I96" s="26"/>
      <c r="J96" s="26"/>
      <c r="K96" s="26"/>
      <c r="L96" s="26"/>
      <c r="M96" s="26"/>
      <c r="N96" s="26"/>
      <c r="O96" s="20"/>
      <c r="P96" s="20"/>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row>
    <row r="97" spans="1:86" x14ac:dyDescent="0.25">
      <c r="A97" s="26"/>
      <c r="B97" s="26"/>
      <c r="C97" s="26"/>
      <c r="D97" s="26"/>
      <c r="E97" s="26"/>
      <c r="F97" s="26"/>
      <c r="G97" s="26"/>
      <c r="H97" s="26"/>
      <c r="I97" s="26"/>
      <c r="J97" s="26"/>
      <c r="K97" s="26"/>
      <c r="L97" s="26"/>
      <c r="M97" s="26"/>
      <c r="N97" s="26"/>
      <c r="O97" s="20"/>
      <c r="P97" s="20"/>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CE97" s="4"/>
      <c r="CF97" s="4"/>
      <c r="CG97" s="4"/>
      <c r="CH97" s="4"/>
    </row>
    <row r="98" spans="1:86" x14ac:dyDescent="0.25">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CE98" s="4"/>
      <c r="CF98" s="4"/>
      <c r="CG98" s="4"/>
      <c r="CH98" s="4"/>
    </row>
    <row r="99" spans="1:86" x14ac:dyDescent="0.25">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CE99" s="4"/>
      <c r="CF99" s="25"/>
      <c r="CG99" s="4"/>
      <c r="CH99" s="4"/>
    </row>
    <row r="100" spans="1:86" x14ac:dyDescent="0.25">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CE100" s="4"/>
      <c r="CF100" s="25"/>
      <c r="CG100" s="4"/>
      <c r="CH100" s="4"/>
    </row>
    <row r="101" spans="1:86" x14ac:dyDescent="0.25">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CE101" s="4"/>
      <c r="CF101" s="25"/>
      <c r="CG101" s="4"/>
      <c r="CH101" s="4"/>
    </row>
    <row r="102" spans="1:86" x14ac:dyDescent="0.25">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row>
    <row r="103" spans="1:86" x14ac:dyDescent="0.25">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CF103" s="19"/>
    </row>
    <row r="104" spans="1:86" x14ac:dyDescent="0.25">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CF104" s="19"/>
    </row>
    <row r="105" spans="1:86" x14ac:dyDescent="0.25">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row>
    <row r="106" spans="1:86" x14ac:dyDescent="0.25">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row>
    <row r="107" spans="1:86" x14ac:dyDescent="0.25">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row>
    <row r="108" spans="1:86" x14ac:dyDescent="0.25">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row>
    <row r="109" spans="1:86" x14ac:dyDescent="0.25">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row>
    <row r="110" spans="1:86" x14ac:dyDescent="0.25">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row>
    <row r="111" spans="1:86" x14ac:dyDescent="0.25">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row>
    <row r="112" spans="1:86" x14ac:dyDescent="0.25">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row>
    <row r="113" spans="15:56" x14ac:dyDescent="0.25">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row>
    <row r="114" spans="15:56" x14ac:dyDescent="0.25">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row>
    <row r="115" spans="15:56" x14ac:dyDescent="0.25">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row>
    <row r="116" spans="15:56" x14ac:dyDescent="0.25">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row>
    <row r="117" spans="15:56" x14ac:dyDescent="0.25">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row>
    <row r="118" spans="15:56" x14ac:dyDescent="0.25">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row>
    <row r="119" spans="15:56" x14ac:dyDescent="0.25">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row>
    <row r="120" spans="15:56" x14ac:dyDescent="0.25">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row>
    <row r="121" spans="15:56" x14ac:dyDescent="0.25">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row>
    <row r="122" spans="15:56" x14ac:dyDescent="0.25">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row>
    <row r="123" spans="15:56" x14ac:dyDescent="0.25">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row>
    <row r="124" spans="15:56" x14ac:dyDescent="0.25">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row>
    <row r="125" spans="15:56" x14ac:dyDescent="0.25">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row>
    <row r="126" spans="15:56" x14ac:dyDescent="0.25">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row>
    <row r="127" spans="15:56" x14ac:dyDescent="0.25">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row>
    <row r="128" spans="15:56" x14ac:dyDescent="0.25">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row>
    <row r="129" spans="15:56" x14ac:dyDescent="0.25">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row>
    <row r="130" spans="15:56" x14ac:dyDescent="0.25">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row>
    <row r="131" spans="15:56" x14ac:dyDescent="0.25">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row>
    <row r="132" spans="15:56" x14ac:dyDescent="0.25">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row>
    <row r="133" spans="15:56" x14ac:dyDescent="0.25">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row>
    <row r="134" spans="15:56" x14ac:dyDescent="0.25">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row>
    <row r="135" spans="15:56" x14ac:dyDescent="0.25">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row>
    <row r="136" spans="15:56" x14ac:dyDescent="0.25">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row>
    <row r="137" spans="15:56" x14ac:dyDescent="0.25">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row>
    <row r="138" spans="15:56" x14ac:dyDescent="0.25">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row>
    <row r="139" spans="15:56" x14ac:dyDescent="0.25">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row>
    <row r="140" spans="15:56" x14ac:dyDescent="0.25">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row>
    <row r="141" spans="15:56" x14ac:dyDescent="0.25">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row>
    <row r="142" spans="15:56" x14ac:dyDescent="0.25">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row>
    <row r="143" spans="15:56" x14ac:dyDescent="0.25">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row>
    <row r="144" spans="15:56" x14ac:dyDescent="0.25">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row>
    <row r="145" spans="15:56" x14ac:dyDescent="0.25">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row>
    <row r="146" spans="15:56" x14ac:dyDescent="0.25">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row>
    <row r="147" spans="15:56" x14ac:dyDescent="0.25">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row>
    <row r="148" spans="15:56" x14ac:dyDescent="0.25">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row>
    <row r="149" spans="15:56" x14ac:dyDescent="0.25">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row>
    <row r="150" spans="15:56" x14ac:dyDescent="0.25">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row>
    <row r="151" spans="15:56" x14ac:dyDescent="0.25">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row>
    <row r="152" spans="15:56" x14ac:dyDescent="0.25">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row>
    <row r="153" spans="15:56" x14ac:dyDescent="0.25">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row>
    <row r="154" spans="15:56" x14ac:dyDescent="0.25">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row>
    <row r="155" spans="15:56" x14ac:dyDescent="0.25">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row>
    <row r="156" spans="15:56" x14ac:dyDescent="0.25">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row>
    <row r="157" spans="15:56" x14ac:dyDescent="0.25">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row>
    <row r="158" spans="15:56" x14ac:dyDescent="0.25">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row>
    <row r="159" spans="15:56" x14ac:dyDescent="0.25">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row>
    <row r="160" spans="15:56" x14ac:dyDescent="0.25">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row>
    <row r="161" spans="15:56" x14ac:dyDescent="0.25">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row>
    <row r="162" spans="15:56" x14ac:dyDescent="0.25">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row>
    <row r="163" spans="15:56" x14ac:dyDescent="0.25">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row>
    <row r="164" spans="15:56" x14ac:dyDescent="0.25">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row>
    <row r="165" spans="15:56" x14ac:dyDescent="0.25">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row>
    <row r="166" spans="15:56" x14ac:dyDescent="0.25">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row>
    <row r="167" spans="15:56" x14ac:dyDescent="0.25">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row>
    <row r="168" spans="15:56" x14ac:dyDescent="0.25">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row>
    <row r="169" spans="15:56" x14ac:dyDescent="0.25">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row>
    <row r="170" spans="15:56" x14ac:dyDescent="0.25">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row>
    <row r="171" spans="15:56" x14ac:dyDescent="0.25">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row>
    <row r="172" spans="15:56" x14ac:dyDescent="0.25">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row>
    <row r="173" spans="15:56" x14ac:dyDescent="0.25">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row>
    <row r="174" spans="15:56" x14ac:dyDescent="0.25">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row>
    <row r="175" spans="15:56" x14ac:dyDescent="0.25">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row>
    <row r="176" spans="15:56" x14ac:dyDescent="0.25">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row>
    <row r="177" spans="15:56" x14ac:dyDescent="0.25">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row>
    <row r="178" spans="15:56" x14ac:dyDescent="0.25">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row>
    <row r="179" spans="15:56" x14ac:dyDescent="0.25">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row>
    <row r="180" spans="15:56" x14ac:dyDescent="0.25">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row>
    <row r="181" spans="15:56" x14ac:dyDescent="0.25">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row>
    <row r="182" spans="15:56" x14ac:dyDescent="0.25">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row>
    <row r="183" spans="15:56" x14ac:dyDescent="0.25">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row>
    <row r="184" spans="15:56" x14ac:dyDescent="0.25">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row>
    <row r="185" spans="15:56" x14ac:dyDescent="0.25">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row>
    <row r="186" spans="15:56" x14ac:dyDescent="0.25">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row>
    <row r="187" spans="15:56" x14ac:dyDescent="0.25">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row>
    <row r="188" spans="15:56" x14ac:dyDescent="0.25">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row>
    <row r="189" spans="15:56" x14ac:dyDescent="0.25">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row>
    <row r="190" spans="15:56" x14ac:dyDescent="0.25">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row>
    <row r="191" spans="15:56" x14ac:dyDescent="0.25">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row>
    <row r="192" spans="15:56" x14ac:dyDescent="0.25">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row>
    <row r="193" spans="15:56" x14ac:dyDescent="0.25">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row>
    <row r="194" spans="15:56" x14ac:dyDescent="0.25">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row>
    <row r="195" spans="15:56" x14ac:dyDescent="0.25">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row>
    <row r="196" spans="15:56" x14ac:dyDescent="0.25">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row>
    <row r="197" spans="15:56" x14ac:dyDescent="0.25">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row>
    <row r="198" spans="15:56" x14ac:dyDescent="0.25">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row>
    <row r="199" spans="15:56" x14ac:dyDescent="0.25">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row>
    <row r="200" spans="15:56" x14ac:dyDescent="0.25">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row>
    <row r="201" spans="15:56" x14ac:dyDescent="0.25">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row>
    <row r="202" spans="15:56" x14ac:dyDescent="0.25">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row>
    <row r="203" spans="15:56" x14ac:dyDescent="0.25">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row>
    <row r="204" spans="15:56" x14ac:dyDescent="0.25">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row>
    <row r="205" spans="15:56" x14ac:dyDescent="0.25">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row>
    <row r="206" spans="15:56" x14ac:dyDescent="0.25">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row>
    <row r="207" spans="15:56" x14ac:dyDescent="0.25">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row>
    <row r="208" spans="15:56" x14ac:dyDescent="0.25">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row>
  </sheetData>
  <mergeCells count="15">
    <mergeCell ref="A1:B1"/>
    <mergeCell ref="A2:B2"/>
    <mergeCell ref="A3:B3"/>
    <mergeCell ref="C10:N10"/>
    <mergeCell ref="C12:N12"/>
    <mergeCell ref="A4:B4"/>
    <mergeCell ref="A5:B5"/>
    <mergeCell ref="C11:N11"/>
    <mergeCell ref="C7:L7"/>
    <mergeCell ref="C8:L8"/>
    <mergeCell ref="C1:F1"/>
    <mergeCell ref="K1:N1"/>
    <mergeCell ref="C9:N9"/>
    <mergeCell ref="G1:J1"/>
    <mergeCell ref="A6:B6"/>
  </mergeCells>
  <printOptions horizontalCentered="1"/>
  <pageMargins left="0.7" right="0.7" top="1.25" bottom="0.75" header="0.55000000000000004" footer="0.3"/>
  <pageSetup scale="58"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39997558519241921"/>
    <pageSetUpPr fitToPage="1"/>
  </sheetPr>
  <dimension ref="A1:S22"/>
  <sheetViews>
    <sheetView showGridLines="0" showRowColHeaders="0" zoomScale="94" zoomScaleNormal="94" workbookViewId="0">
      <selection activeCell="O22" sqref="O22"/>
    </sheetView>
  </sheetViews>
  <sheetFormatPr defaultRowHeight="15" x14ac:dyDescent="0.25"/>
  <cols>
    <col min="1" max="1" width="21.28515625" customWidth="1"/>
    <col min="2" max="2" width="10.5703125" customWidth="1"/>
    <col min="3" max="3" width="18.7109375" customWidth="1"/>
    <col min="4" max="4" width="11.7109375" customWidth="1"/>
    <col min="5" max="5" width="18.7109375" customWidth="1"/>
    <col min="6" max="6" width="11.7109375" customWidth="1"/>
    <col min="7" max="7" width="18.7109375" customWidth="1"/>
    <col min="8" max="8" width="11.7109375" customWidth="1"/>
    <col min="9" max="9" width="18.7109375" customWidth="1"/>
    <col min="10" max="10" width="11.7109375" customWidth="1"/>
    <col min="11" max="11" width="18.7109375" customWidth="1"/>
    <col min="12" max="12" width="11.7109375" customWidth="1"/>
    <col min="13" max="13" width="18.7109375" customWidth="1"/>
    <col min="14" max="14" width="11.7109375" customWidth="1"/>
    <col min="15" max="15" width="17.7109375" customWidth="1"/>
    <col min="16" max="16" width="11.7109375" customWidth="1"/>
    <col min="17" max="17" width="17.7109375" customWidth="1"/>
    <col min="18" max="18" width="11.7109375" customWidth="1"/>
  </cols>
  <sheetData>
    <row r="1" spans="1:19" ht="36" customHeight="1" thickBot="1" x14ac:dyDescent="0.3">
      <c r="A1" s="723" t="s">
        <v>471</v>
      </c>
      <c r="B1" s="724"/>
      <c r="C1" s="658" t="s">
        <v>559</v>
      </c>
      <c r="D1" s="659"/>
      <c r="E1" s="659"/>
      <c r="F1" s="659"/>
      <c r="G1" s="659"/>
      <c r="H1" s="659"/>
      <c r="I1" s="659"/>
      <c r="J1" s="660"/>
      <c r="K1" s="662" t="s">
        <v>560</v>
      </c>
      <c r="L1" s="659"/>
      <c r="M1" s="659"/>
      <c r="N1" s="659"/>
      <c r="O1" s="659"/>
      <c r="P1" s="659"/>
      <c r="Q1" s="659"/>
      <c r="R1" s="663"/>
    </row>
    <row r="2" spans="1:19" ht="60" x14ac:dyDescent="0.25">
      <c r="A2" s="666" t="s">
        <v>461</v>
      </c>
      <c r="B2" s="667"/>
      <c r="C2" s="217" t="s">
        <v>462</v>
      </c>
      <c r="D2" s="442" t="s">
        <v>13</v>
      </c>
      <c r="E2" s="217" t="s">
        <v>463</v>
      </c>
      <c r="F2" s="443" t="s">
        <v>13</v>
      </c>
      <c r="G2" s="444" t="s">
        <v>464</v>
      </c>
      <c r="H2" s="182" t="s">
        <v>465</v>
      </c>
      <c r="I2" s="444" t="s">
        <v>570</v>
      </c>
      <c r="J2" s="182" t="s">
        <v>465</v>
      </c>
      <c r="K2" s="445" t="s">
        <v>466</v>
      </c>
      <c r="L2" s="442" t="s">
        <v>13</v>
      </c>
      <c r="M2" s="446" t="s">
        <v>467</v>
      </c>
      <c r="N2" s="443" t="s">
        <v>13</v>
      </c>
      <c r="O2" s="523" t="s">
        <v>468</v>
      </c>
      <c r="P2" s="442" t="s">
        <v>227</v>
      </c>
      <c r="Q2" s="557" t="s">
        <v>571</v>
      </c>
      <c r="R2" s="293" t="s">
        <v>227</v>
      </c>
    </row>
    <row r="3" spans="1:19" ht="48.75" customHeight="1" thickBot="1" x14ac:dyDescent="0.3">
      <c r="A3" s="645" t="s">
        <v>81</v>
      </c>
      <c r="B3" s="725"/>
      <c r="C3" s="303" t="s">
        <v>12</v>
      </c>
      <c r="D3" s="447" t="s">
        <v>469</v>
      </c>
      <c r="E3" s="303" t="s">
        <v>12</v>
      </c>
      <c r="F3" s="301" t="s">
        <v>469</v>
      </c>
      <c r="G3" s="303" t="s">
        <v>12</v>
      </c>
      <c r="H3" s="301" t="s">
        <v>469</v>
      </c>
      <c r="I3" s="303" t="s">
        <v>12</v>
      </c>
      <c r="J3" s="301" t="s">
        <v>469</v>
      </c>
      <c r="K3" s="302" t="s">
        <v>12</v>
      </c>
      <c r="L3" s="447" t="s">
        <v>470</v>
      </c>
      <c r="M3" s="303" t="s">
        <v>12</v>
      </c>
      <c r="N3" s="301" t="s">
        <v>470</v>
      </c>
      <c r="O3" s="303" t="s">
        <v>12</v>
      </c>
      <c r="P3" s="447" t="s">
        <v>470</v>
      </c>
      <c r="Q3" s="303" t="s">
        <v>12</v>
      </c>
      <c r="R3" s="304" t="s">
        <v>470</v>
      </c>
    </row>
    <row r="4" spans="1:19" ht="24" customHeight="1" thickBot="1" x14ac:dyDescent="0.3">
      <c r="A4" s="634" t="s">
        <v>8</v>
      </c>
      <c r="B4" s="655"/>
      <c r="C4" s="254">
        <f>'Commercial Casement'!C4+'Commercial Storm Windows'!C4</f>
        <v>4752</v>
      </c>
      <c r="D4" s="448">
        <f>C4/50</f>
        <v>95.04</v>
      </c>
      <c r="E4" s="254">
        <f>'Commercial Casement'!C4+'Commercial Storm Windows'!E4</f>
        <v>5494.5</v>
      </c>
      <c r="F4" s="253">
        <f>E4/50</f>
        <v>109.89</v>
      </c>
      <c r="G4" s="449">
        <f>'Commercial Casement'!C4+'Commercial Storm Windows'!G4</f>
        <v>6079.32</v>
      </c>
      <c r="H4" s="295">
        <f>G4/50</f>
        <v>121.5864</v>
      </c>
      <c r="I4" s="449">
        <f>'Commercial Casement'!G4+'Commercial Storm Windows'!M4</f>
        <v>4177.4400000000005</v>
      </c>
      <c r="J4" s="546">
        <f>I4/50</f>
        <v>83.548800000000014</v>
      </c>
      <c r="K4" s="450">
        <f>'Commercial Casement'!E4+'Commercial Storm Windows'!C4</f>
        <v>3564</v>
      </c>
      <c r="L4" s="448">
        <f>K4/40</f>
        <v>89.1</v>
      </c>
      <c r="M4" s="254">
        <f>'Commercial Casement'!E4+'Commercial Storm Windows'!E4</f>
        <v>4306.5</v>
      </c>
      <c r="N4" s="253">
        <f>M4/40</f>
        <v>107.66249999999999</v>
      </c>
      <c r="O4" s="258">
        <f>'Commercial Casement'!E4+'Commercial Storm Windows'!G4</f>
        <v>4891.32</v>
      </c>
      <c r="P4" s="257">
        <f>O4/40</f>
        <v>122.28299999999999</v>
      </c>
      <c r="Q4" s="600">
        <f>'Commercial Casement'!I4+'Commercial Storm Windows'!M4</f>
        <v>2989.44</v>
      </c>
      <c r="R4" s="602">
        <f>Q4/40</f>
        <v>74.736000000000004</v>
      </c>
    </row>
    <row r="5" spans="1:19" ht="24" customHeight="1" thickBot="1" x14ac:dyDescent="0.3">
      <c r="A5" s="636" t="s">
        <v>9</v>
      </c>
      <c r="B5" s="656"/>
      <c r="C5" s="261">
        <f>C4</f>
        <v>4752</v>
      </c>
      <c r="D5" s="451"/>
      <c r="E5" s="261">
        <f>E4</f>
        <v>5494.5</v>
      </c>
      <c r="F5" s="452"/>
      <c r="G5" s="453">
        <f>G4</f>
        <v>6079.32</v>
      </c>
      <c r="H5" s="452"/>
      <c r="I5" s="453">
        <f>I4</f>
        <v>4177.4400000000005</v>
      </c>
      <c r="J5" s="454"/>
      <c r="K5" s="263">
        <f>(K4/40)*50</f>
        <v>4455</v>
      </c>
      <c r="L5" s="451"/>
      <c r="M5" s="261">
        <f>(M4/40)*50</f>
        <v>5383.125</v>
      </c>
      <c r="N5" s="452"/>
      <c r="O5" s="261">
        <f>(O4/40)*50</f>
        <v>6114.15</v>
      </c>
      <c r="P5" s="451"/>
      <c r="Q5" s="601">
        <f>(Q4/40)*50</f>
        <v>3736.8</v>
      </c>
      <c r="R5" s="603"/>
    </row>
    <row r="6" spans="1:19" ht="30.75" customHeight="1" thickBot="1" x14ac:dyDescent="0.3">
      <c r="A6" s="653" t="s">
        <v>557</v>
      </c>
      <c r="B6" s="654"/>
      <c r="C6" s="267"/>
      <c r="D6" s="266"/>
      <c r="E6" s="267"/>
      <c r="F6" s="266"/>
      <c r="G6" s="455"/>
      <c r="H6" s="266"/>
      <c r="I6" s="455"/>
      <c r="J6" s="547"/>
      <c r="K6" s="456"/>
      <c r="L6" s="457"/>
      <c r="M6" s="458"/>
      <c r="N6" s="457"/>
      <c r="O6" s="532"/>
      <c r="P6" s="553"/>
      <c r="Q6" s="555"/>
      <c r="R6" s="556"/>
    </row>
    <row r="7" spans="1:19" ht="15.75" x14ac:dyDescent="0.25">
      <c r="A7" s="190" t="s">
        <v>5</v>
      </c>
      <c r="B7" s="96">
        <f>'Enter Your Com''cial Window Size'!E6</f>
        <v>108</v>
      </c>
      <c r="C7" s="719"/>
      <c r="D7" s="648"/>
      <c r="E7" s="648"/>
      <c r="F7" s="648"/>
      <c r="G7" s="648"/>
      <c r="H7" s="648"/>
      <c r="I7" s="648"/>
      <c r="J7" s="648"/>
      <c r="K7" s="648"/>
      <c r="L7" s="648"/>
      <c r="M7" s="648"/>
      <c r="N7" s="648"/>
      <c r="O7" s="550"/>
      <c r="P7" s="551"/>
      <c r="Q7" s="604" t="s">
        <v>1</v>
      </c>
      <c r="R7" s="554">
        <f>ROUNDUP(B7*B8/144,0)</f>
        <v>54</v>
      </c>
    </row>
    <row r="8" spans="1:19" ht="16.5" thickBot="1" x14ac:dyDescent="0.3">
      <c r="A8" s="460" t="s">
        <v>4</v>
      </c>
      <c r="B8" s="97">
        <f>'Enter Your Com''cial Window Size'!E7</f>
        <v>72</v>
      </c>
      <c r="C8" s="720"/>
      <c r="D8" s="721"/>
      <c r="E8" s="721"/>
      <c r="F8" s="721"/>
      <c r="G8" s="721"/>
      <c r="H8" s="721"/>
      <c r="I8" s="721"/>
      <c r="J8" s="721"/>
      <c r="K8" s="721"/>
      <c r="L8" s="721"/>
      <c r="M8" s="721"/>
      <c r="N8" s="721"/>
      <c r="O8" s="280"/>
      <c r="P8" s="552"/>
      <c r="Q8" s="605" t="s">
        <v>246</v>
      </c>
      <c r="R8" s="275">
        <f>B7*B8/144</f>
        <v>54</v>
      </c>
    </row>
    <row r="9" spans="1:19" x14ac:dyDescent="0.25">
      <c r="A9" s="162"/>
      <c r="B9" s="462"/>
      <c r="C9" s="720"/>
      <c r="D9" s="721"/>
      <c r="E9" s="721"/>
      <c r="F9" s="721"/>
      <c r="G9" s="721"/>
      <c r="H9" s="721"/>
      <c r="I9" s="721"/>
      <c r="J9" s="721"/>
      <c r="K9" s="721"/>
      <c r="L9" s="721"/>
      <c r="M9" s="721"/>
      <c r="N9" s="721"/>
      <c r="O9" s="362"/>
      <c r="P9" s="362"/>
      <c r="Q9" s="463"/>
      <c r="R9" s="87"/>
    </row>
    <row r="10" spans="1:19" ht="15.75" x14ac:dyDescent="0.25">
      <c r="A10" s="162"/>
      <c r="B10" s="465"/>
      <c r="C10" s="722"/>
      <c r="D10" s="718"/>
      <c r="E10" s="718"/>
      <c r="F10" s="718"/>
      <c r="G10" s="718"/>
      <c r="H10" s="718"/>
      <c r="I10" s="718"/>
      <c r="J10" s="718"/>
      <c r="K10" s="718"/>
      <c r="L10" s="718"/>
      <c r="M10" s="718"/>
      <c r="N10" s="718"/>
      <c r="O10" s="466"/>
      <c r="P10" s="466"/>
      <c r="Q10" s="285"/>
      <c r="R10" s="548"/>
    </row>
    <row r="11" spans="1:19" ht="15.75" x14ac:dyDescent="0.25">
      <c r="A11" s="162"/>
      <c r="B11" s="467"/>
      <c r="C11" s="717"/>
      <c r="D11" s="718"/>
      <c r="E11" s="718"/>
      <c r="F11" s="718"/>
      <c r="G11" s="718"/>
      <c r="H11" s="718"/>
      <c r="I11" s="718"/>
      <c r="J11" s="718"/>
      <c r="K11" s="718"/>
      <c r="L11" s="718"/>
      <c r="M11" s="718"/>
      <c r="N11" s="718"/>
      <c r="O11" s="285"/>
      <c r="P11" s="285"/>
      <c r="Q11" s="285"/>
      <c r="R11" s="548"/>
    </row>
    <row r="12" spans="1:19" ht="15.75" thickBot="1" x14ac:dyDescent="0.3">
      <c r="A12" s="195"/>
      <c r="B12" s="468"/>
      <c r="C12" s="169"/>
      <c r="D12" s="170"/>
      <c r="E12" s="170"/>
      <c r="F12" s="170"/>
      <c r="G12" s="170"/>
      <c r="H12" s="170"/>
      <c r="I12" s="170"/>
      <c r="J12" s="170"/>
      <c r="K12" s="170"/>
      <c r="L12" s="170"/>
      <c r="M12" s="170"/>
      <c r="N12" s="170"/>
      <c r="O12" s="170"/>
      <c r="P12" s="170"/>
      <c r="Q12" s="289"/>
      <c r="R12" s="549"/>
    </row>
    <row r="13" spans="1:19" x14ac:dyDescent="0.25">
      <c r="A13" s="162"/>
      <c r="B13" s="161"/>
      <c r="C13" s="161"/>
      <c r="D13" s="161"/>
      <c r="E13" s="161"/>
      <c r="F13" s="161"/>
      <c r="G13" s="161"/>
      <c r="H13" s="161"/>
      <c r="I13" s="161"/>
      <c r="J13" s="161"/>
      <c r="K13" s="161"/>
      <c r="L13" s="161"/>
      <c r="M13" s="161"/>
      <c r="N13" s="161"/>
      <c r="O13" s="161"/>
      <c r="P13" s="161"/>
      <c r="Q13" s="161"/>
      <c r="R13" s="4"/>
      <c r="S13" s="4"/>
    </row>
    <row r="14" spans="1:19" x14ac:dyDescent="0.25">
      <c r="A14" s="162"/>
      <c r="B14" s="196"/>
      <c r="C14" s="161"/>
      <c r="D14" s="161"/>
      <c r="E14" s="161"/>
      <c r="F14" s="161"/>
      <c r="G14" s="161"/>
      <c r="H14" s="161"/>
      <c r="I14" s="161"/>
      <c r="J14" s="161"/>
      <c r="K14" s="161"/>
      <c r="L14" s="161"/>
      <c r="M14" s="161"/>
      <c r="N14" s="161"/>
      <c r="O14" s="161"/>
      <c r="P14" s="161"/>
      <c r="Q14" s="161"/>
      <c r="R14" s="4"/>
      <c r="S14" s="4"/>
    </row>
    <row r="15" spans="1:19" x14ac:dyDescent="0.25">
      <c r="A15" s="197"/>
      <c r="B15" s="198"/>
      <c r="C15" s="161"/>
      <c r="D15" s="161"/>
      <c r="E15" s="161"/>
      <c r="F15" s="161"/>
      <c r="G15" s="161"/>
      <c r="H15" s="161"/>
      <c r="I15" s="161"/>
      <c r="J15" s="161"/>
      <c r="K15" s="161"/>
      <c r="L15" s="161"/>
      <c r="M15" s="161"/>
      <c r="N15" s="161"/>
      <c r="O15" s="161"/>
      <c r="P15" s="161"/>
      <c r="Q15" s="161"/>
      <c r="R15" s="4"/>
      <c r="S15" s="4"/>
    </row>
    <row r="16" spans="1:19" x14ac:dyDescent="0.25">
      <c r="A16" s="203"/>
      <c r="B16" s="198"/>
      <c r="C16" s="161"/>
      <c r="D16" s="161"/>
      <c r="E16" s="161"/>
      <c r="F16" s="161"/>
      <c r="G16" s="161"/>
      <c r="H16" s="161"/>
      <c r="I16" s="161"/>
      <c r="J16" s="161"/>
      <c r="K16" s="161"/>
      <c r="L16" s="161"/>
      <c r="M16" s="161"/>
      <c r="N16" s="161"/>
      <c r="O16" s="161"/>
      <c r="P16" s="161"/>
      <c r="Q16" s="161"/>
      <c r="R16" s="4"/>
      <c r="S16" s="4"/>
    </row>
    <row r="17" spans="1:19" x14ac:dyDescent="0.25">
      <c r="A17" s="203"/>
      <c r="B17" s="198"/>
      <c r="C17" s="161"/>
      <c r="D17" s="161"/>
      <c r="E17" s="161"/>
      <c r="F17" s="161"/>
      <c r="G17" s="161"/>
      <c r="H17" s="161"/>
      <c r="I17" s="161"/>
      <c r="J17" s="161"/>
      <c r="K17" s="161"/>
      <c r="L17" s="161"/>
      <c r="M17" s="161"/>
      <c r="N17" s="161"/>
      <c r="O17" s="161"/>
      <c r="P17" s="161"/>
      <c r="Q17" s="161"/>
      <c r="R17" s="4"/>
      <c r="S17" s="4"/>
    </row>
    <row r="18" spans="1:19" x14ac:dyDescent="0.25">
      <c r="A18" s="201"/>
      <c r="B18" s="161"/>
      <c r="C18" s="161"/>
      <c r="D18" s="161"/>
      <c r="E18" s="161"/>
      <c r="F18" s="161"/>
      <c r="G18" s="161"/>
      <c r="H18" s="161"/>
      <c r="I18" s="161"/>
      <c r="J18" s="161"/>
      <c r="K18" s="161"/>
      <c r="L18" s="161"/>
      <c r="M18" s="161"/>
      <c r="N18" s="161"/>
      <c r="O18" s="161"/>
      <c r="P18" s="161"/>
      <c r="Q18" s="161"/>
      <c r="R18" s="4"/>
      <c r="S18" s="4"/>
    </row>
    <row r="19" spans="1:19" x14ac:dyDescent="0.25">
      <c r="A19" s="1015"/>
      <c r="B19" s="161"/>
      <c r="C19" s="161"/>
      <c r="D19" s="161"/>
      <c r="E19" s="161"/>
      <c r="F19" s="161"/>
      <c r="G19" s="161"/>
      <c r="H19" s="161"/>
      <c r="I19" s="161"/>
      <c r="J19" s="161"/>
      <c r="K19" s="161"/>
      <c r="L19" s="161"/>
      <c r="M19" s="161"/>
      <c r="N19" s="161"/>
      <c r="O19" s="161"/>
      <c r="P19" s="161"/>
      <c r="Q19" s="161"/>
      <c r="R19" s="4"/>
      <c r="S19" s="4"/>
    </row>
    <row r="20" spans="1:19" x14ac:dyDescent="0.25">
      <c r="A20" s="4"/>
      <c r="B20" s="4"/>
      <c r="C20" s="4"/>
      <c r="D20" s="4"/>
      <c r="E20" s="4"/>
      <c r="F20" s="4"/>
      <c r="G20" s="4"/>
      <c r="H20" s="4"/>
      <c r="I20" s="4"/>
      <c r="J20" s="4"/>
      <c r="K20" s="4"/>
      <c r="L20" s="4"/>
      <c r="M20" s="4"/>
      <c r="N20" s="4"/>
      <c r="O20" s="4"/>
      <c r="P20" s="4"/>
      <c r="Q20" s="4"/>
      <c r="R20" s="4"/>
      <c r="S20" s="4"/>
    </row>
    <row r="21" spans="1:19" x14ac:dyDescent="0.25">
      <c r="A21" s="4"/>
      <c r="B21" s="4"/>
      <c r="C21" s="4"/>
      <c r="D21" s="4"/>
      <c r="E21" s="4"/>
      <c r="F21" s="4"/>
      <c r="G21" s="4"/>
      <c r="H21" s="4"/>
      <c r="I21" s="4"/>
      <c r="J21" s="4"/>
      <c r="K21" s="4"/>
      <c r="L21" s="4"/>
      <c r="M21" s="4"/>
      <c r="N21" s="4"/>
      <c r="O21" s="4"/>
      <c r="P21" s="4"/>
      <c r="Q21" s="4"/>
      <c r="R21" s="4"/>
      <c r="S21" s="4"/>
    </row>
    <row r="22" spans="1:19" x14ac:dyDescent="0.25">
      <c r="A22" s="1016"/>
      <c r="B22" s="4"/>
      <c r="C22" s="4"/>
      <c r="D22" s="4"/>
      <c r="E22" s="4"/>
      <c r="F22" s="4"/>
      <c r="G22" s="4"/>
      <c r="H22" s="4"/>
      <c r="I22" s="4"/>
      <c r="J22" s="4"/>
      <c r="K22" s="4"/>
      <c r="L22" s="4"/>
      <c r="M22" s="4"/>
      <c r="N22" s="4"/>
      <c r="O22" s="4"/>
      <c r="P22" s="4"/>
      <c r="Q22" s="4"/>
      <c r="R22" s="4"/>
      <c r="S22" s="4"/>
    </row>
  </sheetData>
  <mergeCells count="13">
    <mergeCell ref="K1:R1"/>
    <mergeCell ref="A4:B4"/>
    <mergeCell ref="A1:B1"/>
    <mergeCell ref="A2:B2"/>
    <mergeCell ref="A3:B3"/>
    <mergeCell ref="C1:J1"/>
    <mergeCell ref="C11:N11"/>
    <mergeCell ref="A5:B5"/>
    <mergeCell ref="C7:N7"/>
    <mergeCell ref="C8:N8"/>
    <mergeCell ref="C9:N9"/>
    <mergeCell ref="C10:N10"/>
    <mergeCell ref="A6:B6"/>
  </mergeCells>
  <printOptions horizontalCentered="1"/>
  <pageMargins left="0.7" right="0.7" top="1.5" bottom="0.75" header="0.55000000000000004" footer="0.3"/>
  <pageSetup scale="4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39997558519241921"/>
  </sheetPr>
  <dimension ref="A1:I189"/>
  <sheetViews>
    <sheetView showGridLines="0" showRowColHeaders="0" topLeftCell="A85" zoomScale="110" zoomScaleNormal="110" workbookViewId="0">
      <selection activeCell="J18" sqref="J18"/>
    </sheetView>
  </sheetViews>
  <sheetFormatPr defaultRowHeight="15" x14ac:dyDescent="0.25"/>
  <cols>
    <col min="4" max="4" width="12.5703125" customWidth="1"/>
    <col min="5" max="5" width="9.140625" style="439"/>
  </cols>
  <sheetData>
    <row r="1" spans="1:9" ht="15.75" thickBot="1" x14ac:dyDescent="0.3">
      <c r="A1" s="738" t="s">
        <v>248</v>
      </c>
      <c r="B1" s="739"/>
      <c r="C1" s="739"/>
      <c r="D1" s="739"/>
      <c r="E1" s="739"/>
      <c r="F1" s="739"/>
      <c r="G1" s="739"/>
      <c r="H1" s="739"/>
      <c r="I1" s="740"/>
    </row>
    <row r="2" spans="1:9" x14ac:dyDescent="0.25">
      <c r="A2" s="209"/>
      <c r="B2" s="209"/>
      <c r="C2" s="209"/>
      <c r="D2" s="209"/>
      <c r="E2" s="558"/>
      <c r="F2" s="209"/>
      <c r="G2" s="209"/>
      <c r="H2" s="209"/>
      <c r="I2" s="209"/>
    </row>
    <row r="3" spans="1:9" x14ac:dyDescent="0.25">
      <c r="A3" s="37" t="s">
        <v>19</v>
      </c>
      <c r="E3" s="440" t="s">
        <v>20</v>
      </c>
      <c r="G3" s="37" t="s">
        <v>21</v>
      </c>
    </row>
    <row r="4" spans="1:9" x14ac:dyDescent="0.25">
      <c r="A4" s="37"/>
      <c r="E4" s="440"/>
      <c r="G4" s="37"/>
    </row>
    <row r="5" spans="1:9" x14ac:dyDescent="0.25">
      <c r="A5" s="728" t="s">
        <v>22</v>
      </c>
      <c r="B5" s="728"/>
      <c r="C5" s="728"/>
    </row>
    <row r="6" spans="1:9" x14ac:dyDescent="0.25">
      <c r="A6" s="37" t="s">
        <v>23</v>
      </c>
    </row>
    <row r="7" spans="1:9" x14ac:dyDescent="0.25">
      <c r="A7" s="36" t="s">
        <v>561</v>
      </c>
      <c r="E7" s="70">
        <v>66</v>
      </c>
      <c r="G7" s="36" t="s">
        <v>254</v>
      </c>
    </row>
    <row r="8" spans="1:9" x14ac:dyDescent="0.25">
      <c r="A8" s="36" t="s">
        <v>24</v>
      </c>
      <c r="E8" s="70">
        <v>44</v>
      </c>
      <c r="G8" s="36" t="s">
        <v>255</v>
      </c>
    </row>
    <row r="9" spans="1:9" x14ac:dyDescent="0.25">
      <c r="A9" s="39"/>
    </row>
    <row r="10" spans="1:9" x14ac:dyDescent="0.25">
      <c r="A10" s="37" t="s">
        <v>25</v>
      </c>
    </row>
    <row r="11" spans="1:9" x14ac:dyDescent="0.25">
      <c r="A11" s="36"/>
    </row>
    <row r="12" spans="1:9" x14ac:dyDescent="0.25">
      <c r="A12" s="36" t="s">
        <v>249</v>
      </c>
    </row>
    <row r="13" spans="1:9" x14ac:dyDescent="0.25">
      <c r="A13" s="36" t="s">
        <v>250</v>
      </c>
    </row>
    <row r="14" spans="1:9" x14ac:dyDescent="0.25">
      <c r="A14" s="36" t="s">
        <v>251</v>
      </c>
      <c r="E14" s="70">
        <v>107.12</v>
      </c>
      <c r="G14" s="36" t="s">
        <v>252</v>
      </c>
    </row>
    <row r="15" spans="1:9" x14ac:dyDescent="0.25">
      <c r="A15" s="36"/>
    </row>
    <row r="16" spans="1:9" x14ac:dyDescent="0.25">
      <c r="A16" s="36" t="s">
        <v>26</v>
      </c>
    </row>
    <row r="17" spans="1:7" x14ac:dyDescent="0.25">
      <c r="A17" s="36" t="s">
        <v>27</v>
      </c>
    </row>
    <row r="18" spans="1:7" x14ac:dyDescent="0.25">
      <c r="A18" s="36" t="s">
        <v>28</v>
      </c>
      <c r="E18" s="70">
        <v>79.06</v>
      </c>
      <c r="G18" s="36" t="s">
        <v>252</v>
      </c>
    </row>
    <row r="19" spans="1:7" x14ac:dyDescent="0.25">
      <c r="A19" s="39"/>
    </row>
    <row r="20" spans="1:7" x14ac:dyDescent="0.25">
      <c r="A20" s="36" t="s">
        <v>29</v>
      </c>
    </row>
    <row r="21" spans="1:7" x14ac:dyDescent="0.25">
      <c r="A21" s="36" t="s">
        <v>30</v>
      </c>
    </row>
    <row r="22" spans="1:7" x14ac:dyDescent="0.25">
      <c r="A22" s="36" t="s">
        <v>31</v>
      </c>
      <c r="E22" s="70">
        <v>85</v>
      </c>
      <c r="G22" s="36" t="s">
        <v>252</v>
      </c>
    </row>
    <row r="23" spans="1:7" x14ac:dyDescent="0.25">
      <c r="A23" s="39"/>
    </row>
    <row r="24" spans="1:7" x14ac:dyDescent="0.25">
      <c r="A24" s="36" t="s">
        <v>32</v>
      </c>
      <c r="E24" s="70">
        <v>55.62</v>
      </c>
      <c r="G24" s="36" t="s">
        <v>253</v>
      </c>
    </row>
    <row r="25" spans="1:7" x14ac:dyDescent="0.25">
      <c r="A25" s="39"/>
    </row>
    <row r="26" spans="1:7" x14ac:dyDescent="0.25">
      <c r="A26" s="40" t="s">
        <v>33</v>
      </c>
    </row>
    <row r="27" spans="1:7" x14ac:dyDescent="0.25">
      <c r="A27" s="40" t="s">
        <v>34</v>
      </c>
    </row>
    <row r="28" spans="1:7" x14ac:dyDescent="0.25">
      <c r="A28" s="40" t="s">
        <v>35</v>
      </c>
    </row>
    <row r="29" spans="1:7" x14ac:dyDescent="0.25">
      <c r="A29" s="40" t="s">
        <v>36</v>
      </c>
    </row>
    <row r="30" spans="1:7" x14ac:dyDescent="0.25">
      <c r="A30" s="40" t="s">
        <v>37</v>
      </c>
    </row>
    <row r="31" spans="1:7" x14ac:dyDescent="0.25">
      <c r="A31" s="41"/>
    </row>
    <row r="32" spans="1:7" x14ac:dyDescent="0.25">
      <c r="A32" s="38" t="s">
        <v>38</v>
      </c>
    </row>
    <row r="33" spans="1:7" x14ac:dyDescent="0.25">
      <c r="A33" s="37" t="s">
        <v>39</v>
      </c>
    </row>
    <row r="34" spans="1:7" x14ac:dyDescent="0.25">
      <c r="A34" s="36" t="s">
        <v>561</v>
      </c>
      <c r="E34" s="70">
        <v>60.5</v>
      </c>
      <c r="G34" s="36" t="s">
        <v>254</v>
      </c>
    </row>
    <row r="35" spans="1:7" x14ac:dyDescent="0.25">
      <c r="A35" s="39"/>
    </row>
    <row r="36" spans="1:7" x14ac:dyDescent="0.25">
      <c r="A36" s="36" t="s">
        <v>24</v>
      </c>
      <c r="E36" s="70">
        <v>38.5</v>
      </c>
      <c r="G36" s="36" t="s">
        <v>255</v>
      </c>
    </row>
    <row r="37" spans="1:7" x14ac:dyDescent="0.25">
      <c r="A37" s="36"/>
      <c r="E37" s="70"/>
      <c r="G37" s="36"/>
    </row>
    <row r="38" spans="1:7" x14ac:dyDescent="0.25">
      <c r="A38" s="559" t="s">
        <v>501</v>
      </c>
      <c r="B38" s="500"/>
      <c r="C38" s="500"/>
      <c r="D38" s="500"/>
      <c r="E38" s="560"/>
      <c r="F38" s="500"/>
      <c r="G38" s="500"/>
    </row>
    <row r="39" spans="1:7" x14ac:dyDescent="0.25">
      <c r="A39" s="508" t="s">
        <v>561</v>
      </c>
      <c r="B39" s="500"/>
      <c r="C39" s="500"/>
      <c r="D39" s="500"/>
      <c r="E39" s="561">
        <v>64.900000000000006</v>
      </c>
      <c r="F39" s="500"/>
      <c r="G39" s="508" t="s">
        <v>254</v>
      </c>
    </row>
    <row r="40" spans="1:7" x14ac:dyDescent="0.25">
      <c r="A40" s="562"/>
      <c r="B40" s="500"/>
      <c r="C40" s="500"/>
      <c r="D40" s="500"/>
      <c r="E40" s="560"/>
      <c r="F40" s="500"/>
      <c r="G40" s="500"/>
    </row>
    <row r="41" spans="1:7" x14ac:dyDescent="0.25">
      <c r="A41" s="508" t="s">
        <v>24</v>
      </c>
      <c r="B41" s="500"/>
      <c r="C41" s="500"/>
      <c r="D41" s="500"/>
      <c r="E41" s="561">
        <v>42.9</v>
      </c>
      <c r="F41" s="500"/>
      <c r="G41" s="508" t="s">
        <v>255</v>
      </c>
    </row>
    <row r="42" spans="1:7" x14ac:dyDescent="0.25">
      <c r="A42" s="36"/>
      <c r="E42" s="70"/>
      <c r="G42" s="36"/>
    </row>
    <row r="43" spans="1:7" x14ac:dyDescent="0.25">
      <c r="A43" s="37" t="s">
        <v>25</v>
      </c>
    </row>
    <row r="44" spans="1:7" x14ac:dyDescent="0.25">
      <c r="A44" s="36" t="s">
        <v>40</v>
      </c>
    </row>
    <row r="45" spans="1:7" x14ac:dyDescent="0.25">
      <c r="A45" s="36" t="s">
        <v>41</v>
      </c>
      <c r="E45" s="70">
        <v>81.96</v>
      </c>
      <c r="G45" s="36" t="s">
        <v>252</v>
      </c>
    </row>
    <row r="46" spans="1:7" x14ac:dyDescent="0.25">
      <c r="A46" s="39"/>
    </row>
    <row r="47" spans="1:7" x14ac:dyDescent="0.25">
      <c r="A47" s="36" t="s">
        <v>42</v>
      </c>
      <c r="E47" s="70">
        <v>76.3</v>
      </c>
      <c r="G47" s="36" t="s">
        <v>252</v>
      </c>
    </row>
    <row r="48" spans="1:7" x14ac:dyDescent="0.25">
      <c r="A48" s="39"/>
    </row>
    <row r="49" spans="1:7" x14ac:dyDescent="0.25">
      <c r="A49" s="40" t="s">
        <v>33</v>
      </c>
    </row>
    <row r="50" spans="1:7" x14ac:dyDescent="0.25">
      <c r="A50" s="40" t="s">
        <v>34</v>
      </c>
    </row>
    <row r="51" spans="1:7" x14ac:dyDescent="0.25">
      <c r="A51" s="40" t="s">
        <v>35</v>
      </c>
    </row>
    <row r="52" spans="1:7" x14ac:dyDescent="0.25">
      <c r="A52" s="40" t="s">
        <v>36</v>
      </c>
    </row>
    <row r="53" spans="1:7" x14ac:dyDescent="0.25">
      <c r="A53" s="40" t="s">
        <v>43</v>
      </c>
    </row>
    <row r="54" spans="1:7" x14ac:dyDescent="0.25">
      <c r="A54" s="36"/>
    </row>
    <row r="55" spans="1:7" x14ac:dyDescent="0.25">
      <c r="A55" s="39"/>
    </row>
    <row r="56" spans="1:7" x14ac:dyDescent="0.25">
      <c r="A56" s="37" t="s">
        <v>19</v>
      </c>
      <c r="E56" s="440" t="s">
        <v>20</v>
      </c>
      <c r="G56" s="37" t="s">
        <v>21</v>
      </c>
    </row>
    <row r="57" spans="1:7" x14ac:dyDescent="0.25">
      <c r="A57" s="38" t="s">
        <v>14</v>
      </c>
    </row>
    <row r="58" spans="1:7" x14ac:dyDescent="0.25">
      <c r="A58" s="36"/>
    </row>
    <row r="59" spans="1:7" x14ac:dyDescent="0.25">
      <c r="A59" s="36" t="s">
        <v>256</v>
      </c>
    </row>
    <row r="60" spans="1:7" x14ac:dyDescent="0.25">
      <c r="A60" s="36" t="s">
        <v>257</v>
      </c>
      <c r="E60" s="70">
        <v>27.5</v>
      </c>
      <c r="G60" s="36" t="s">
        <v>254</v>
      </c>
    </row>
    <row r="61" spans="1:7" x14ac:dyDescent="0.25">
      <c r="A61" s="36"/>
    </row>
    <row r="62" spans="1:7" x14ac:dyDescent="0.25">
      <c r="A62" s="36" t="s">
        <v>44</v>
      </c>
    </row>
    <row r="63" spans="1:7" x14ac:dyDescent="0.25">
      <c r="A63" s="36" t="s">
        <v>45</v>
      </c>
    </row>
    <row r="64" spans="1:7" x14ac:dyDescent="0.25">
      <c r="A64" s="36" t="s">
        <v>46</v>
      </c>
    </row>
    <row r="65" spans="1:8" x14ac:dyDescent="0.25">
      <c r="A65" s="36" t="s">
        <v>47</v>
      </c>
      <c r="E65" s="70">
        <v>41.25</v>
      </c>
      <c r="G65" s="36" t="s">
        <v>258</v>
      </c>
    </row>
    <row r="66" spans="1:8" x14ac:dyDescent="0.25">
      <c r="A66" s="36"/>
    </row>
    <row r="67" spans="1:8" x14ac:dyDescent="0.25">
      <c r="A67" s="36" t="s">
        <v>48</v>
      </c>
    </row>
    <row r="68" spans="1:8" x14ac:dyDescent="0.25">
      <c r="A68" s="36" t="s">
        <v>49</v>
      </c>
    </row>
    <row r="69" spans="1:8" x14ac:dyDescent="0.25">
      <c r="A69" s="36" t="s">
        <v>50</v>
      </c>
    </row>
    <row r="70" spans="1:8" x14ac:dyDescent="0.25">
      <c r="A70" s="36" t="s">
        <v>51</v>
      </c>
      <c r="E70" s="70">
        <v>52.08</v>
      </c>
      <c r="G70" s="36" t="s">
        <v>258</v>
      </c>
    </row>
    <row r="71" spans="1:8" x14ac:dyDescent="0.25">
      <c r="A71" s="36"/>
    </row>
    <row r="72" spans="1:8" x14ac:dyDescent="0.25">
      <c r="A72" s="36" t="s">
        <v>52</v>
      </c>
    </row>
    <row r="73" spans="1:8" x14ac:dyDescent="0.25">
      <c r="A73" s="36" t="s">
        <v>53</v>
      </c>
    </row>
    <row r="74" spans="1:8" x14ac:dyDescent="0.25">
      <c r="A74" s="36" t="s">
        <v>54</v>
      </c>
      <c r="E74" s="70">
        <v>36.200000000000003</v>
      </c>
      <c r="G74" s="36" t="s">
        <v>259</v>
      </c>
    </row>
    <row r="75" spans="1:8" x14ac:dyDescent="0.25">
      <c r="A75" s="36"/>
    </row>
    <row r="76" spans="1:8" x14ac:dyDescent="0.25">
      <c r="A76" s="36" t="s">
        <v>55</v>
      </c>
    </row>
    <row r="77" spans="1:8" x14ac:dyDescent="0.25">
      <c r="A77" s="36" t="s">
        <v>56</v>
      </c>
    </row>
    <row r="78" spans="1:8" x14ac:dyDescent="0.25">
      <c r="A78" s="36" t="s">
        <v>57</v>
      </c>
      <c r="E78" s="70">
        <v>11</v>
      </c>
      <c r="G78" s="36" t="s">
        <v>259</v>
      </c>
    </row>
    <row r="79" spans="1:8" x14ac:dyDescent="0.25">
      <c r="A79" s="36"/>
      <c r="E79" s="70"/>
      <c r="G79" s="36"/>
    </row>
    <row r="80" spans="1:8" x14ac:dyDescent="0.25">
      <c r="A80" s="508" t="s">
        <v>502</v>
      </c>
      <c r="B80" s="500"/>
      <c r="C80" s="500"/>
      <c r="D80" s="500"/>
      <c r="E80" s="560"/>
      <c r="F80" s="500"/>
      <c r="G80" s="500"/>
      <c r="H80" s="500"/>
    </row>
    <row r="81" spans="1:9" x14ac:dyDescent="0.25">
      <c r="A81" s="508" t="s">
        <v>503</v>
      </c>
      <c r="B81" s="500"/>
      <c r="C81" s="500"/>
      <c r="D81" s="500"/>
      <c r="E81" s="561">
        <v>12.46</v>
      </c>
      <c r="F81" s="500"/>
      <c r="G81" s="508" t="s">
        <v>562</v>
      </c>
      <c r="H81" s="500"/>
    </row>
    <row r="82" spans="1:9" x14ac:dyDescent="0.25">
      <c r="A82" s="36"/>
    </row>
    <row r="83" spans="1:9" x14ac:dyDescent="0.25">
      <c r="A83" s="36" t="s">
        <v>260</v>
      </c>
    </row>
    <row r="84" spans="1:9" x14ac:dyDescent="0.25">
      <c r="A84" s="36" t="s">
        <v>261</v>
      </c>
    </row>
    <row r="85" spans="1:9" x14ac:dyDescent="0.25">
      <c r="A85" s="36" t="s">
        <v>58</v>
      </c>
    </row>
    <row r="86" spans="1:9" x14ac:dyDescent="0.25">
      <c r="A86" s="36" t="s">
        <v>59</v>
      </c>
    </row>
    <row r="87" spans="1:9" x14ac:dyDescent="0.25">
      <c r="A87" s="36" t="s">
        <v>262</v>
      </c>
    </row>
    <row r="88" spans="1:9" x14ac:dyDescent="0.25">
      <c r="A88" s="38"/>
    </row>
    <row r="89" spans="1:9" ht="15" customHeight="1" x14ac:dyDescent="0.25">
      <c r="A89" s="741" t="s">
        <v>576</v>
      </c>
      <c r="B89" s="742"/>
      <c r="C89" s="742"/>
      <c r="D89" s="742"/>
      <c r="E89" s="742"/>
      <c r="F89" s="742"/>
      <c r="G89" s="742"/>
      <c r="H89" s="742"/>
      <c r="I89" s="743"/>
    </row>
    <row r="90" spans="1:9" ht="15" customHeight="1" x14ac:dyDescent="0.25">
      <c r="A90" s="729" t="s">
        <v>577</v>
      </c>
      <c r="B90" s="730"/>
      <c r="C90" s="730"/>
      <c r="D90" s="730"/>
      <c r="E90" s="730"/>
      <c r="F90" s="730"/>
      <c r="G90" s="730"/>
      <c r="H90" s="730"/>
      <c r="I90" s="731"/>
    </row>
    <row r="91" spans="1:9" ht="15" customHeight="1" x14ac:dyDescent="0.25">
      <c r="A91" s="744" t="s">
        <v>578</v>
      </c>
      <c r="B91" s="745"/>
      <c r="C91" s="745"/>
      <c r="D91" s="745"/>
      <c r="E91" s="745"/>
      <c r="F91" s="745"/>
      <c r="G91" s="745"/>
      <c r="H91" s="745"/>
      <c r="I91" s="746"/>
    </row>
    <row r="92" spans="1:9" ht="15" customHeight="1" x14ac:dyDescent="0.25">
      <c r="A92" s="732" t="s">
        <v>579</v>
      </c>
      <c r="B92" s="733"/>
      <c r="C92" s="733"/>
      <c r="D92" s="733"/>
      <c r="E92" s="733"/>
      <c r="F92" s="733"/>
      <c r="G92" s="733"/>
      <c r="H92" s="733"/>
      <c r="I92" s="734"/>
    </row>
    <row r="93" spans="1:9" x14ac:dyDescent="0.25">
      <c r="A93" s="735" t="s">
        <v>580</v>
      </c>
      <c r="B93" s="736"/>
      <c r="C93" s="736"/>
      <c r="D93" s="736"/>
      <c r="E93" s="736"/>
      <c r="F93" s="736"/>
      <c r="G93" s="736"/>
      <c r="H93" s="736"/>
      <c r="I93" s="737"/>
    </row>
    <row r="94" spans="1:9" x14ac:dyDescent="0.25">
      <c r="A94" s="38"/>
    </row>
    <row r="96" spans="1:9" s="4" customFormat="1" x14ac:dyDescent="0.25">
      <c r="E96" s="18"/>
    </row>
    <row r="97" spans="1:7" s="4" customFormat="1" x14ac:dyDescent="0.25">
      <c r="E97" s="18"/>
    </row>
    <row r="98" spans="1:7" s="4" customFormat="1" x14ac:dyDescent="0.25">
      <c r="A98" s="563"/>
      <c r="E98" s="18"/>
    </row>
    <row r="99" spans="1:7" s="4" customFormat="1" x14ac:dyDescent="0.25">
      <c r="A99" s="88"/>
      <c r="E99" s="564"/>
      <c r="G99" s="88"/>
    </row>
    <row r="100" spans="1:7" s="4" customFormat="1" x14ac:dyDescent="0.25">
      <c r="A100" s="565"/>
      <c r="E100" s="18"/>
    </row>
    <row r="101" spans="1:7" s="4" customFormat="1" x14ac:dyDescent="0.25">
      <c r="A101" s="88"/>
      <c r="E101" s="18"/>
    </row>
    <row r="102" spans="1:7" s="4" customFormat="1" x14ac:dyDescent="0.25">
      <c r="A102" s="566"/>
      <c r="E102" s="567"/>
      <c r="G102" s="566"/>
    </row>
    <row r="103" spans="1:7" s="4" customFormat="1" x14ac:dyDescent="0.25">
      <c r="A103" s="566"/>
      <c r="E103" s="567"/>
      <c r="G103" s="566"/>
    </row>
    <row r="104" spans="1:7" s="4" customFormat="1" x14ac:dyDescent="0.25">
      <c r="A104" s="568"/>
      <c r="E104" s="18"/>
    </row>
    <row r="105" spans="1:7" s="4" customFormat="1" x14ac:dyDescent="0.25">
      <c r="A105" s="88"/>
      <c r="E105" s="18"/>
    </row>
    <row r="106" spans="1:7" s="4" customFormat="1" x14ac:dyDescent="0.25">
      <c r="A106" s="566"/>
      <c r="E106" s="18"/>
    </row>
    <row r="107" spans="1:7" s="4" customFormat="1" x14ac:dyDescent="0.25">
      <c r="A107" s="566"/>
      <c r="E107" s="18"/>
    </row>
    <row r="108" spans="1:7" s="4" customFormat="1" x14ac:dyDescent="0.25">
      <c r="A108" s="566"/>
      <c r="E108" s="18"/>
    </row>
    <row r="109" spans="1:7" s="4" customFormat="1" x14ac:dyDescent="0.25">
      <c r="A109" s="566"/>
      <c r="E109" s="567"/>
      <c r="G109" s="566"/>
    </row>
    <row r="110" spans="1:7" s="4" customFormat="1" x14ac:dyDescent="0.25">
      <c r="A110" s="566"/>
      <c r="E110" s="18"/>
    </row>
    <row r="111" spans="1:7" s="4" customFormat="1" x14ac:dyDescent="0.25">
      <c r="A111" s="566"/>
      <c r="E111" s="18"/>
    </row>
    <row r="112" spans="1:7" s="4" customFormat="1" x14ac:dyDescent="0.25">
      <c r="A112" s="566"/>
      <c r="E112" s="18"/>
    </row>
    <row r="113" spans="1:7" s="4" customFormat="1" x14ac:dyDescent="0.25">
      <c r="A113" s="566"/>
      <c r="E113" s="567"/>
      <c r="G113" s="566"/>
    </row>
    <row r="114" spans="1:7" s="4" customFormat="1" x14ac:dyDescent="0.25">
      <c r="A114" s="568"/>
      <c r="E114" s="18"/>
    </row>
    <row r="115" spans="1:7" s="4" customFormat="1" x14ac:dyDescent="0.25">
      <c r="A115" s="566"/>
      <c r="E115" s="18"/>
    </row>
    <row r="116" spans="1:7" s="4" customFormat="1" x14ac:dyDescent="0.25">
      <c r="A116" s="566"/>
      <c r="E116" s="18"/>
    </row>
    <row r="117" spans="1:7" s="4" customFormat="1" x14ac:dyDescent="0.25">
      <c r="A117" s="566"/>
      <c r="E117" s="567"/>
      <c r="G117" s="566"/>
    </row>
    <row r="118" spans="1:7" s="4" customFormat="1" x14ac:dyDescent="0.25">
      <c r="A118" s="568"/>
      <c r="E118" s="18"/>
    </row>
    <row r="119" spans="1:7" s="4" customFormat="1" x14ac:dyDescent="0.25">
      <c r="A119" s="566"/>
      <c r="E119" s="567"/>
      <c r="G119" s="566"/>
    </row>
    <row r="120" spans="1:7" s="4" customFormat="1" x14ac:dyDescent="0.25">
      <c r="A120" s="568"/>
      <c r="E120" s="18"/>
    </row>
    <row r="121" spans="1:7" s="4" customFormat="1" x14ac:dyDescent="0.25">
      <c r="A121" s="569"/>
      <c r="E121" s="18"/>
    </row>
    <row r="122" spans="1:7" s="4" customFormat="1" x14ac:dyDescent="0.25">
      <c r="A122" s="569"/>
      <c r="E122" s="18"/>
    </row>
    <row r="123" spans="1:7" s="4" customFormat="1" x14ac:dyDescent="0.25">
      <c r="A123" s="569"/>
      <c r="E123" s="18"/>
    </row>
    <row r="124" spans="1:7" s="4" customFormat="1" x14ac:dyDescent="0.25">
      <c r="A124" s="569"/>
      <c r="E124" s="18"/>
    </row>
    <row r="125" spans="1:7" s="4" customFormat="1" x14ac:dyDescent="0.25">
      <c r="A125" s="569"/>
      <c r="E125" s="18"/>
    </row>
    <row r="126" spans="1:7" s="4" customFormat="1" x14ac:dyDescent="0.25">
      <c r="A126" s="570"/>
      <c r="E126" s="18"/>
    </row>
    <row r="127" spans="1:7" s="4" customFormat="1" x14ac:dyDescent="0.25">
      <c r="A127" s="565"/>
      <c r="E127" s="18"/>
    </row>
    <row r="128" spans="1:7" s="4" customFormat="1" x14ac:dyDescent="0.25">
      <c r="A128" s="88"/>
      <c r="E128" s="18"/>
    </row>
    <row r="129" spans="1:7" s="4" customFormat="1" x14ac:dyDescent="0.25">
      <c r="A129" s="566"/>
      <c r="E129" s="567"/>
      <c r="G129" s="566"/>
    </row>
    <row r="130" spans="1:7" s="4" customFormat="1" x14ac:dyDescent="0.25">
      <c r="A130" s="568"/>
      <c r="E130" s="18"/>
    </row>
    <row r="131" spans="1:7" s="4" customFormat="1" x14ac:dyDescent="0.25">
      <c r="A131" s="566"/>
      <c r="E131" s="567"/>
      <c r="G131" s="566"/>
    </row>
    <row r="132" spans="1:7" s="4" customFormat="1" x14ac:dyDescent="0.25">
      <c r="A132" s="568"/>
      <c r="E132" s="18"/>
    </row>
    <row r="133" spans="1:7" s="4" customFormat="1" x14ac:dyDescent="0.25">
      <c r="E133" s="18"/>
    </row>
    <row r="134" spans="1:7" s="4" customFormat="1" x14ac:dyDescent="0.25">
      <c r="E134" s="18"/>
    </row>
    <row r="135" spans="1:7" s="4" customFormat="1" x14ac:dyDescent="0.25">
      <c r="E135" s="18"/>
    </row>
    <row r="136" spans="1:7" s="4" customFormat="1" x14ac:dyDescent="0.25">
      <c r="E136" s="18"/>
    </row>
    <row r="137" spans="1:7" s="4" customFormat="1" x14ac:dyDescent="0.25">
      <c r="A137" s="571"/>
      <c r="E137" s="18"/>
    </row>
    <row r="138" spans="1:7" s="4" customFormat="1" x14ac:dyDescent="0.25">
      <c r="A138" s="571"/>
      <c r="E138" s="18"/>
    </row>
    <row r="139" spans="1:7" s="4" customFormat="1" x14ac:dyDescent="0.25">
      <c r="A139" s="88"/>
      <c r="E139" s="564"/>
      <c r="G139" s="88"/>
    </row>
    <row r="140" spans="1:7" s="4" customFormat="1" x14ac:dyDescent="0.25">
      <c r="A140" s="88"/>
      <c r="E140" s="18"/>
    </row>
    <row r="141" spans="1:7" s="4" customFormat="1" x14ac:dyDescent="0.25">
      <c r="A141" s="566"/>
      <c r="E141" s="18"/>
    </row>
    <row r="142" spans="1:7" s="4" customFormat="1" x14ac:dyDescent="0.25">
      <c r="A142" s="566"/>
      <c r="E142" s="567"/>
      <c r="G142" s="566"/>
    </row>
    <row r="143" spans="1:7" s="4" customFormat="1" x14ac:dyDescent="0.25">
      <c r="A143" s="568"/>
      <c r="E143" s="18"/>
    </row>
    <row r="144" spans="1:7" s="4" customFormat="1" x14ac:dyDescent="0.25">
      <c r="A144" s="566"/>
      <c r="E144" s="567"/>
      <c r="G144" s="566"/>
    </row>
    <row r="145" spans="1:7" s="4" customFormat="1" x14ac:dyDescent="0.25">
      <c r="A145" s="568"/>
      <c r="E145" s="18"/>
    </row>
    <row r="146" spans="1:7" s="4" customFormat="1" x14ac:dyDescent="0.25">
      <c r="A146" s="569"/>
      <c r="E146" s="18"/>
    </row>
    <row r="147" spans="1:7" s="4" customFormat="1" x14ac:dyDescent="0.25">
      <c r="A147" s="569"/>
      <c r="E147" s="18"/>
    </row>
    <row r="148" spans="1:7" s="4" customFormat="1" x14ac:dyDescent="0.25">
      <c r="A148" s="569"/>
      <c r="E148" s="18"/>
    </row>
    <row r="149" spans="1:7" s="4" customFormat="1" x14ac:dyDescent="0.25">
      <c r="A149" s="569"/>
      <c r="E149" s="18"/>
    </row>
    <row r="150" spans="1:7" s="4" customFormat="1" x14ac:dyDescent="0.25">
      <c r="A150" s="569"/>
      <c r="E150" s="18"/>
    </row>
    <row r="151" spans="1:7" s="4" customFormat="1" x14ac:dyDescent="0.25">
      <c r="A151" s="568"/>
      <c r="E151" s="18"/>
    </row>
    <row r="152" spans="1:7" s="4" customFormat="1" x14ac:dyDescent="0.25">
      <c r="A152" s="565"/>
      <c r="E152" s="18"/>
    </row>
    <row r="153" spans="1:7" s="4" customFormat="1" x14ac:dyDescent="0.25">
      <c r="A153" s="566"/>
      <c r="E153" s="18"/>
    </row>
    <row r="154" spans="1:7" s="4" customFormat="1" x14ac:dyDescent="0.25">
      <c r="A154" s="566"/>
      <c r="E154" s="567"/>
      <c r="G154" s="566"/>
    </row>
    <row r="155" spans="1:7" s="4" customFormat="1" x14ac:dyDescent="0.25">
      <c r="A155" s="566"/>
      <c r="E155" s="18"/>
    </row>
    <row r="156" spans="1:7" s="4" customFormat="1" x14ac:dyDescent="0.25">
      <c r="A156" s="566"/>
      <c r="E156" s="18"/>
    </row>
    <row r="157" spans="1:7" s="4" customFormat="1" x14ac:dyDescent="0.25">
      <c r="A157" s="566"/>
      <c r="E157" s="18"/>
    </row>
    <row r="158" spans="1:7" s="4" customFormat="1" x14ac:dyDescent="0.25">
      <c r="A158" s="566"/>
      <c r="E158" s="18"/>
    </row>
    <row r="159" spans="1:7" s="4" customFormat="1" x14ac:dyDescent="0.25">
      <c r="A159" s="566"/>
      <c r="E159" s="567"/>
      <c r="G159" s="566"/>
    </row>
    <row r="160" spans="1:7" s="4" customFormat="1" x14ac:dyDescent="0.25">
      <c r="A160" s="566"/>
      <c r="E160" s="18"/>
    </row>
    <row r="161" spans="1:7" s="4" customFormat="1" x14ac:dyDescent="0.25">
      <c r="A161" s="566"/>
      <c r="E161" s="18"/>
    </row>
    <row r="162" spans="1:7" s="4" customFormat="1" x14ac:dyDescent="0.25">
      <c r="A162" s="566"/>
      <c r="E162" s="18"/>
    </row>
    <row r="163" spans="1:7" s="4" customFormat="1" x14ac:dyDescent="0.25">
      <c r="A163" s="566"/>
      <c r="E163" s="18"/>
    </row>
    <row r="164" spans="1:7" s="4" customFormat="1" x14ac:dyDescent="0.25">
      <c r="A164" s="566"/>
      <c r="E164" s="567"/>
      <c r="G164" s="566"/>
    </row>
    <row r="165" spans="1:7" s="4" customFormat="1" x14ac:dyDescent="0.25">
      <c r="A165" s="566"/>
      <c r="E165" s="18"/>
    </row>
    <row r="166" spans="1:7" s="4" customFormat="1" x14ac:dyDescent="0.25">
      <c r="A166" s="566"/>
      <c r="E166" s="18"/>
    </row>
    <row r="167" spans="1:7" s="4" customFormat="1" x14ac:dyDescent="0.25">
      <c r="A167" s="566"/>
      <c r="E167" s="18"/>
    </row>
    <row r="168" spans="1:7" s="4" customFormat="1" x14ac:dyDescent="0.25">
      <c r="A168" s="566"/>
      <c r="E168" s="567"/>
      <c r="G168" s="566"/>
    </row>
    <row r="169" spans="1:7" s="4" customFormat="1" x14ac:dyDescent="0.25">
      <c r="A169" s="566"/>
      <c r="E169" s="18"/>
    </row>
    <row r="170" spans="1:7" s="4" customFormat="1" x14ac:dyDescent="0.25">
      <c r="A170" s="566"/>
      <c r="E170" s="18"/>
    </row>
    <row r="171" spans="1:7" s="4" customFormat="1" x14ac:dyDescent="0.25">
      <c r="A171" s="566"/>
      <c r="E171" s="18"/>
    </row>
    <row r="172" spans="1:7" s="4" customFormat="1" x14ac:dyDescent="0.25">
      <c r="A172" s="566"/>
      <c r="E172" s="567"/>
      <c r="G172" s="566"/>
    </row>
    <row r="173" spans="1:7" s="4" customFormat="1" ht="17.25" customHeight="1" x14ac:dyDescent="0.25">
      <c r="A173" s="566"/>
      <c r="E173" s="18"/>
    </row>
    <row r="174" spans="1:7" s="4" customFormat="1" x14ac:dyDescent="0.25">
      <c r="E174" s="18"/>
    </row>
    <row r="175" spans="1:7" s="4" customFormat="1" x14ac:dyDescent="0.25">
      <c r="E175" s="18"/>
    </row>
    <row r="176" spans="1:7" s="4" customFormat="1" x14ac:dyDescent="0.25">
      <c r="A176" s="566"/>
      <c r="E176" s="18"/>
    </row>
    <row r="177" spans="1:9" s="4" customFormat="1" x14ac:dyDescent="0.25">
      <c r="A177" s="566"/>
      <c r="E177" s="18"/>
    </row>
    <row r="178" spans="1:9" s="4" customFormat="1" x14ac:dyDescent="0.25">
      <c r="A178" s="566"/>
      <c r="E178" s="18"/>
    </row>
    <row r="179" spans="1:9" s="4" customFormat="1" x14ac:dyDescent="0.25">
      <c r="A179" s="566"/>
      <c r="E179" s="18"/>
    </row>
    <row r="180" spans="1:9" s="4" customFormat="1" x14ac:dyDescent="0.25">
      <c r="A180" s="566"/>
      <c r="E180" s="18"/>
    </row>
    <row r="181" spans="1:9" s="4" customFormat="1" x14ac:dyDescent="0.25">
      <c r="A181" s="566"/>
      <c r="E181" s="18"/>
    </row>
    <row r="182" spans="1:9" s="4" customFormat="1" x14ac:dyDescent="0.25">
      <c r="A182" s="565"/>
      <c r="E182" s="18"/>
    </row>
    <row r="183" spans="1:9" s="4" customFormat="1" x14ac:dyDescent="0.25">
      <c r="B183" s="726"/>
      <c r="C183" s="726"/>
      <c r="D183" s="726"/>
      <c r="E183" s="726"/>
      <c r="F183" s="726"/>
      <c r="G183" s="726"/>
      <c r="H183" s="726"/>
      <c r="I183" s="726"/>
    </row>
    <row r="184" spans="1:9" s="4" customFormat="1" x14ac:dyDescent="0.25">
      <c r="A184" s="569"/>
      <c r="B184" s="727"/>
      <c r="C184" s="727"/>
      <c r="D184" s="727"/>
      <c r="E184" s="727"/>
      <c r="F184" s="727"/>
      <c r="G184" s="727"/>
      <c r="H184" s="727"/>
      <c r="I184" s="727"/>
    </row>
    <row r="185" spans="1:9" s="4" customFormat="1" x14ac:dyDescent="0.25">
      <c r="E185" s="18"/>
    </row>
    <row r="186" spans="1:9" s="4" customFormat="1" x14ac:dyDescent="0.25">
      <c r="A186" s="565"/>
      <c r="B186" s="726"/>
      <c r="C186" s="726"/>
      <c r="D186" s="726"/>
      <c r="E186" s="726"/>
      <c r="F186" s="726"/>
      <c r="G186" s="726"/>
      <c r="H186" s="726"/>
      <c r="I186" s="726"/>
    </row>
    <row r="187" spans="1:9" s="4" customFormat="1" x14ac:dyDescent="0.25">
      <c r="A187" s="565"/>
      <c r="B187" s="727"/>
      <c r="C187" s="727"/>
      <c r="D187" s="727"/>
      <c r="E187" s="727"/>
      <c r="F187" s="727"/>
      <c r="G187" s="727"/>
      <c r="H187" s="727"/>
      <c r="I187" s="727"/>
    </row>
    <row r="188" spans="1:9" s="4" customFormat="1" x14ac:dyDescent="0.25">
      <c r="A188" s="565"/>
      <c r="E188" s="18"/>
    </row>
    <row r="189" spans="1:9" s="4" customFormat="1" x14ac:dyDescent="0.25">
      <c r="E189" s="18"/>
    </row>
  </sheetData>
  <sheetProtection algorithmName="SHA-512" hashValue="SZPOfpLaI1egZDxDDAd36x69kBtDYpBsxB44bjLYZALVoQ31x4nyuU2unZw+mJlr/JqfqVNpaAza3j83Q9Lt4A==" saltValue="RgkKNEP58TS1CmIQDzsGrw==" spinCount="100000" sheet="1" objects="1" scenarios="1"/>
  <mergeCells count="11">
    <mergeCell ref="A1:I1"/>
    <mergeCell ref="A89:I89"/>
    <mergeCell ref="A91:I91"/>
    <mergeCell ref="B183:I183"/>
    <mergeCell ref="B184:I184"/>
    <mergeCell ref="B186:I186"/>
    <mergeCell ref="B187:I187"/>
    <mergeCell ref="A5:C5"/>
    <mergeCell ref="A90:I90"/>
    <mergeCell ref="A92:I92"/>
    <mergeCell ref="A93:I93"/>
  </mergeCells>
  <printOptions horizontalCentered="1"/>
  <pageMargins left="0.7" right="0.7" top="1" bottom="0.75" header="0.3" footer="0.3"/>
  <pageSetup scale="70" fitToHeight="2" orientation="landscape" r:id="rId1"/>
  <rowBreaks count="2" manualBreakCount="2">
    <brk id="31" max="8" man="1"/>
    <brk id="55"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21</vt:i4>
      </vt:variant>
    </vt:vector>
  </HeadingPairs>
  <TitlesOfParts>
    <vt:vector size="43" baseType="lpstr">
      <vt:lpstr>Cover</vt:lpstr>
      <vt:lpstr>Commercial Window Repair Def.</vt:lpstr>
      <vt:lpstr>Enter Your Com'cial Window Size</vt:lpstr>
      <vt:lpstr>Commercial Double Hung</vt:lpstr>
      <vt:lpstr>Commercial Storm Windows</vt:lpstr>
      <vt:lpstr>Wooden Double and Storms</vt:lpstr>
      <vt:lpstr>Commercial Casement</vt:lpstr>
      <vt:lpstr>Repair Casement and Storm</vt:lpstr>
      <vt:lpstr>Commercial Window Data</vt:lpstr>
      <vt:lpstr>Storefront Windows</vt:lpstr>
      <vt:lpstr>Storefront Windows Data</vt:lpstr>
      <vt:lpstr>Storefront Entry Doors</vt:lpstr>
      <vt:lpstr>Storefront Entry Door Data</vt:lpstr>
      <vt:lpstr>Cornices &amp; Eaves</vt:lpstr>
      <vt:lpstr>Eave Diagram</vt:lpstr>
      <vt:lpstr>Cornices &amp; Eaves Data</vt:lpstr>
      <vt:lpstr>Flooring Interior Commercial</vt:lpstr>
      <vt:lpstr>Flooring Data</vt:lpstr>
      <vt:lpstr>Plaster</vt:lpstr>
      <vt:lpstr>Plaster Data</vt:lpstr>
      <vt:lpstr> Brick Exterior</vt:lpstr>
      <vt:lpstr>Brick Data</vt:lpstr>
      <vt:lpstr>' Brick Exterior'!Print_Area</vt:lpstr>
      <vt:lpstr>'Brick Data'!Print_Area</vt:lpstr>
      <vt:lpstr>'Commercial Casement'!Print_Area</vt:lpstr>
      <vt:lpstr>'Commercial Double Hung'!Print_Area</vt:lpstr>
      <vt:lpstr>'Commercial Storm Windows'!Print_Area</vt:lpstr>
      <vt:lpstr>'Commercial Window Data'!Print_Area</vt:lpstr>
      <vt:lpstr>'Commercial Window Repair Def.'!Print_Area</vt:lpstr>
      <vt:lpstr>'Cornices &amp; Eaves'!Print_Area</vt:lpstr>
      <vt:lpstr>'Cornices &amp; Eaves Data'!Print_Area</vt:lpstr>
      <vt:lpstr>Cover!Print_Area</vt:lpstr>
      <vt:lpstr>'Eave Diagram'!Print_Area</vt:lpstr>
      <vt:lpstr>'Enter Your Com''cial Window Size'!Print_Area</vt:lpstr>
      <vt:lpstr>'Flooring Data'!Print_Area</vt:lpstr>
      <vt:lpstr>'Flooring Interior Commercial'!Print_Area</vt:lpstr>
      <vt:lpstr>Plaster!Print_Area</vt:lpstr>
      <vt:lpstr>'Plaster Data'!Print_Area</vt:lpstr>
      <vt:lpstr>'Repair Casement and Storm'!Print_Area</vt:lpstr>
      <vt:lpstr>'Storefront Entry Door Data'!Print_Area</vt:lpstr>
      <vt:lpstr>'Storefront Entry Doors'!Print_Area</vt:lpstr>
      <vt:lpstr>'Storefront Windows'!Print_Area</vt:lpstr>
      <vt:lpstr>'Wooden Double and Storms'!Print_Area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Doug</dc:creator>
  <cp:lastModifiedBy>Cassandra Bumgarner</cp:lastModifiedBy>
  <cp:lastPrinted>2018-04-21T20:10:38Z</cp:lastPrinted>
  <dcterms:created xsi:type="dcterms:W3CDTF">2017-02-12T23:22:28Z</dcterms:created>
  <dcterms:modified xsi:type="dcterms:W3CDTF">2019-01-28T17:34:02Z</dcterms:modified>
</cp:coreProperties>
</file>