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40" yWindow="45" windowWidth="24255" windowHeight="12945" tabRatio="807"/>
  </bookViews>
  <sheets>
    <sheet name="RD" sheetId="16" r:id="rId1"/>
  </sheets>
  <calcPr calcId="145621"/>
</workbook>
</file>

<file path=xl/calcChain.xml><?xml version="1.0" encoding="utf-8"?>
<calcChain xmlns="http://schemas.openxmlformats.org/spreadsheetml/2006/main">
  <c r="I7" i="16" l="1"/>
  <c r="I8" i="16"/>
  <c r="I9" i="16"/>
  <c r="I10" i="16"/>
  <c r="I11" i="16"/>
  <c r="I12" i="16"/>
  <c r="I13" i="16"/>
  <c r="I14" i="16"/>
  <c r="I15" i="16"/>
  <c r="I16" i="16"/>
  <c r="I17" i="16"/>
  <c r="I6" i="16"/>
  <c r="C18" i="16" l="1"/>
  <c r="B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G6" i="16" l="1"/>
  <c r="F6" i="16"/>
  <c r="G10" i="16"/>
  <c r="F10" i="16"/>
  <c r="G15" i="16"/>
  <c r="F15" i="16"/>
  <c r="G8" i="16"/>
  <c r="F8" i="16"/>
  <c r="G16" i="16"/>
  <c r="F16" i="16"/>
  <c r="G14" i="16"/>
  <c r="F14" i="16"/>
  <c r="F7" i="16"/>
  <c r="G7" i="16"/>
  <c r="G9" i="16"/>
  <c r="F9" i="16"/>
  <c r="G17" i="16"/>
  <c r="F17" i="16"/>
  <c r="G12" i="16"/>
  <c r="F12" i="16"/>
  <c r="G13" i="16"/>
  <c r="F13" i="16"/>
  <c r="D18" i="16"/>
  <c r="G11" i="16"/>
  <c r="F11" i="16"/>
  <c r="F18" i="16" l="1"/>
  <c r="G18" i="16"/>
</calcChain>
</file>

<file path=xl/sharedStrings.xml><?xml version="1.0" encoding="utf-8"?>
<sst xmlns="http://schemas.openxmlformats.org/spreadsheetml/2006/main" count="34" uniqueCount="34">
  <si>
    <t>Month</t>
  </si>
  <si>
    <t>Input your
monthly kWh use (sample provided)</t>
  </si>
  <si>
    <t>Input your monthly kW use (sample provided)</t>
  </si>
  <si>
    <t>Monthly Electric Cost**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</si>
  <si>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</si>
  <si>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</si>
  <si>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</si>
  <si>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</si>
  <si>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</si>
  <si>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</si>
  <si>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</si>
  <si>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</si>
  <si>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</si>
  <si>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</si>
  <si>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</si>
  <si>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</si>
  <si>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</si>
  <si>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*This demand rate is only available for customers who verify to Utilities that the residence is heated entirely with electric energy.
**Costs are rounded and may vary from the actual electric bill.</t>
  </si>
  <si>
    <t>Optional Residential Demand Rate***</t>
  </si>
  <si>
    <t>Monthly Residential Demand Rate* (includes PILOT- payment in lieu of taxes)</t>
  </si>
  <si>
    <t>Summer 
(Jun-Aug)</t>
  </si>
  <si>
    <t>Non-Summer (Sep-May)</t>
  </si>
  <si>
    <t xml:space="preserve"> Fixed Charge, per month</t>
  </si>
  <si>
    <t xml:space="preserve"> Usage Charge, per kWh</t>
  </si>
  <si>
    <t xml:space="preserve"> Demand Charge, per kW</t>
  </si>
  <si>
    <t>3 month summer season</t>
  </si>
  <si>
    <t>E110</t>
  </si>
  <si>
    <t>Residential Demand Electric</t>
  </si>
  <si>
    <t>Load Factor</t>
  </si>
  <si>
    <t>Days in Month</t>
  </si>
  <si>
    <r>
      <t xml:space="preserve">A100 - </t>
    </r>
    <r>
      <rPr>
        <b/>
        <sz val="14"/>
        <color rgb="FFFF0000"/>
        <rFont val="Calibri"/>
        <family val="2"/>
        <scheme val="minor"/>
      </rPr>
      <t>5%</t>
    </r>
    <r>
      <rPr>
        <b/>
        <sz val="14"/>
        <color theme="1"/>
        <rFont val="Calibri"/>
        <family val="2"/>
        <scheme val="minor"/>
      </rPr>
      <t xml:space="preserve"> REA adder</t>
    </r>
  </si>
  <si>
    <r>
      <t xml:space="preserve">B100 - </t>
    </r>
    <r>
      <rPr>
        <b/>
        <sz val="14"/>
        <color rgb="FFFF0000"/>
        <rFont val="Calibri"/>
        <family val="2"/>
        <scheme val="minor"/>
      </rPr>
      <t>25%</t>
    </r>
    <r>
      <rPr>
        <b/>
        <sz val="14"/>
        <color theme="1"/>
        <rFont val="Calibri"/>
        <family val="2"/>
        <scheme val="minor"/>
      </rPr>
      <t xml:space="preserve"> REA adder</t>
    </r>
  </si>
  <si>
    <t>2017 Residential Demand Rate* Calculator</t>
  </si>
  <si>
    <r>
      <t xml:space="preserve"> Demand Rate Codes: E110, A110**, B110**
 </t>
    </r>
    <r>
      <rPr>
        <i/>
        <sz val="11"/>
        <color indexed="8"/>
        <rFont val="Calibri"/>
        <family val="2"/>
      </rPr>
      <t>*Effective on meter readings on or after Jan. 1, 2017.
 **Additional charges apply in certain annexed areas.
 ***This demand rate is only available for customers who verify to Utilities that the residence is heated entirely with electric energy.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</si>
</sst>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5" formatCode="_([$$-409]* #,##0.00_);_([$$-409]* \(#,##0.00\);_([$$-409]* &quot;-&quot;??_);_(@_)"/>
    <numFmt numFmtId="171" formatCode="_([$$-409]* #,##0.000000_);_([$$-409]* \(#,##0.000000\);_([$$-409]* &quot;-&quot;?????_);_(@_)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8"/>
      <color indexed="9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/>
    <xf numFmtId="0" fontId="5" fillId="3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44" fontId="6" fillId="0" borderId="1" xfId="2" applyFont="1" applyFill="1" applyBorder="1"/>
    <xf numFmtId="0" fontId="4" fillId="4" borderId="1" xfId="1" applyFont="1" applyFill="1" applyBorder="1" applyAlignment="1" applyProtection="1">
      <alignment horizontal="center"/>
    </xf>
    <xf numFmtId="3" fontId="7" fillId="4" borderId="1" xfId="1" applyNumberFormat="1" applyFont="1" applyFill="1" applyBorder="1" applyAlignment="1" applyProtection="1">
      <alignment horizontal="center"/>
    </xf>
    <xf numFmtId="0" fontId="7" fillId="4" borderId="1" xfId="1" applyFont="1" applyFill="1" applyBorder="1" applyAlignment="1" applyProtection="1">
      <alignment horizontal="center"/>
    </xf>
    <xf numFmtId="44" fontId="7" fillId="4" borderId="1" xfId="2" applyFont="1" applyFill="1" applyBorder="1" applyProtection="1"/>
    <xf numFmtId="0" fontId="2" fillId="0" borderId="0" xfId="1" applyFont="1" applyAlignment="1">
      <alignment wrapText="1"/>
    </xf>
    <xf numFmtId="44" fontId="2" fillId="0" borderId="0" xfId="1" applyNumberFormat="1" applyFont="1"/>
    <xf numFmtId="0" fontId="5" fillId="3" borderId="1" xfId="1" applyFont="1" applyFill="1" applyBorder="1" applyAlignment="1">
      <alignment horizontal="center" vertical="center" wrapText="1"/>
    </xf>
    <xf numFmtId="165" fontId="9" fillId="5" borderId="1" xfId="1" applyNumberFormat="1" applyFont="1" applyFill="1" applyBorder="1" applyAlignment="1">
      <alignment horizontal="center" wrapText="1"/>
    </xf>
    <xf numFmtId="44" fontId="7" fillId="4" borderId="1" xfId="2" applyFont="1" applyFill="1" applyBorder="1"/>
    <xf numFmtId="3" fontId="6" fillId="2" borderId="1" xfId="1" applyNumberFormat="1" applyFont="1" applyFill="1" applyBorder="1" applyAlignment="1" applyProtection="1">
      <alignment horizontal="center"/>
      <protection locked="0"/>
    </xf>
    <xf numFmtId="0" fontId="6" fillId="2" borderId="1" xfId="1" applyFont="1" applyFill="1" applyBorder="1" applyAlignment="1" applyProtection="1">
      <alignment horizontal="center"/>
      <protection locked="0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2" fillId="6" borderId="1" xfId="1" applyFont="1" applyFill="1" applyBorder="1" applyAlignment="1">
      <alignment horizontal="center"/>
    </xf>
    <xf numFmtId="44" fontId="6" fillId="6" borderId="1" xfId="2" applyFont="1" applyFill="1" applyBorder="1"/>
    <xf numFmtId="171" fontId="9" fillId="5" borderId="1" xfId="1" applyNumberFormat="1" applyFont="1" applyFill="1" applyBorder="1" applyAlignment="1">
      <alignment horizontal="center" wrapText="1"/>
    </xf>
    <xf numFmtId="0" fontId="2" fillId="0" borderId="0" xfId="1" applyFont="1" applyAlignment="1">
      <alignment horizontal="center"/>
    </xf>
    <xf numFmtId="9" fontId="2" fillId="0" borderId="0" xfId="3" applyFont="1" applyAlignment="1">
      <alignment horizontal="center"/>
    </xf>
    <xf numFmtId="0" fontId="14" fillId="4" borderId="1" xfId="1" applyFont="1" applyFill="1" applyBorder="1" applyAlignment="1">
      <alignment horizontal="center" vertical="center" wrapText="1"/>
    </xf>
    <xf numFmtId="0" fontId="14" fillId="4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left" vertical="center" wrapText="1"/>
    </xf>
    <xf numFmtId="0" fontId="9" fillId="5" borderId="7" xfId="1" applyFont="1" applyFill="1" applyBorder="1" applyAlignment="1">
      <alignment horizontal="left" vertical="center" wrapText="1"/>
    </xf>
    <xf numFmtId="0" fontId="9" fillId="5" borderId="9" xfId="1" applyFont="1" applyFill="1" applyBorder="1" applyAlignment="1">
      <alignment horizontal="left" vertical="center" wrapText="1"/>
    </xf>
    <xf numFmtId="0" fontId="9" fillId="5" borderId="0" xfId="1" applyFont="1" applyFill="1" applyBorder="1" applyAlignment="1">
      <alignment horizontal="left" vertical="center" wrapText="1"/>
    </xf>
    <xf numFmtId="0" fontId="9" fillId="5" borderId="11" xfId="1" applyFont="1" applyFill="1" applyBorder="1" applyAlignment="1">
      <alignment horizontal="left" vertical="center" wrapText="1"/>
    </xf>
    <xf numFmtId="0" fontId="9" fillId="5" borderId="12" xfId="1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left" wrapText="1"/>
    </xf>
    <xf numFmtId="0" fontId="2" fillId="0" borderId="1" xfId="1" applyFont="1" applyBorder="1" applyAlignment="1"/>
    <xf numFmtId="0" fontId="2" fillId="0" borderId="8" xfId="1" applyFont="1" applyBorder="1" applyAlignment="1"/>
    <xf numFmtId="0" fontId="2" fillId="0" borderId="10" xfId="1" applyFont="1" applyBorder="1" applyAlignment="1"/>
    <xf numFmtId="0" fontId="2" fillId="0" borderId="13" xfId="1" applyFont="1" applyBorder="1" applyAlignment="1"/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2" fillId="0" borderId="4" xfId="1" applyFont="1" applyBorder="1" applyAlignment="1">
      <alignment wrapText="1"/>
    </xf>
  </cellXfs>
  <cellStyles count="7">
    <cellStyle name="Currency 2" xfId="2"/>
    <cellStyle name="Currency 3" xfId="6"/>
    <cellStyle name="Normal" xfId="0" builtinId="0"/>
    <cellStyle name="Normal 2" xfId="1"/>
    <cellStyle name="Normal 3" xfId="4"/>
    <cellStyle name="Percent" xfId="3" builtinId="5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30"/>
  <sheetViews>
    <sheetView showGridLines="0" tabSelected="1" zoomScaleNormal="100" workbookViewId="0">
      <selection activeCell="F23" sqref="F23"/>
    </sheetView>
  </sheetViews>
  <sheetFormatPr defaultRowHeight="15" x14ac:dyDescent="0.25"/>
  <cols>
    <col min="1" max="1" width="15.5703125" style="1" customWidth="1"/>
    <col min="2" max="2" width="18.5703125" style="1" customWidth="1"/>
    <col min="3" max="3" width="17.28515625" style="1" customWidth="1"/>
    <col min="4" max="4" width="15.7109375" style="1" customWidth="1"/>
    <col min="5" max="5" width="9.140625" style="1"/>
    <col min="6" max="6" width="22.7109375" style="1" customWidth="1"/>
    <col min="7" max="7" width="22.28515625" style="1" customWidth="1"/>
    <col min="8" max="16384" width="9.140625" style="1"/>
  </cols>
  <sheetData>
    <row r="1" spans="1:10" ht="26.25" x14ac:dyDescent="0.25">
      <c r="A1" s="17" t="s">
        <v>26</v>
      </c>
      <c r="B1" s="16" t="s">
        <v>27</v>
      </c>
    </row>
    <row r="2" spans="1:10" ht="23.25" x14ac:dyDescent="0.25">
      <c r="B2" s="18" t="s">
        <v>25</v>
      </c>
    </row>
    <row r="3" spans="1:10" ht="23.25" x14ac:dyDescent="0.25">
      <c r="B3" s="18"/>
    </row>
    <row r="4" spans="1:10" ht="23.25" x14ac:dyDescent="0.25">
      <c r="A4" s="37" t="s">
        <v>32</v>
      </c>
      <c r="B4" s="38"/>
      <c r="C4" s="38"/>
      <c r="D4" s="39"/>
    </row>
    <row r="5" spans="1:10" ht="60" x14ac:dyDescent="0.25">
      <c r="A5" s="2" t="s">
        <v>0</v>
      </c>
      <c r="B5" s="2" t="s">
        <v>1</v>
      </c>
      <c r="C5" s="2" t="s">
        <v>2</v>
      </c>
      <c r="D5" s="2" t="s">
        <v>3</v>
      </c>
      <c r="F5" s="24" t="s">
        <v>30</v>
      </c>
      <c r="G5" s="25" t="s">
        <v>31</v>
      </c>
      <c r="I5" s="2" t="s">
        <v>28</v>
      </c>
      <c r="J5" s="2" t="s">
        <v>29</v>
      </c>
    </row>
    <row r="6" spans="1:10" x14ac:dyDescent="0.25">
      <c r="A6" s="3" t="s">
        <v>4</v>
      </c>
      <c r="B6" s="14">
        <v>2500</v>
      </c>
      <c r="C6" s="15">
        <v>9</v>
      </c>
      <c r="D6" s="4">
        <f>$D$24+$B6*$D$25+$C6*$D$26</f>
        <v>202.495</v>
      </c>
      <c r="F6" s="10">
        <f>D6*1.05</f>
        <v>212.61975000000001</v>
      </c>
      <c r="G6" s="10">
        <f>D6*1.25</f>
        <v>253.11875000000001</v>
      </c>
      <c r="I6" s="23">
        <f>B6/(C6*24*J6)</f>
        <v>0.37335722819593786</v>
      </c>
      <c r="J6" s="22">
        <v>31</v>
      </c>
    </row>
    <row r="7" spans="1:10" x14ac:dyDescent="0.25">
      <c r="A7" s="3" t="s">
        <v>5</v>
      </c>
      <c r="B7" s="14">
        <v>2600</v>
      </c>
      <c r="C7" s="15">
        <v>10</v>
      </c>
      <c r="D7" s="4">
        <f>$D$24+$B7*$D$25+$C7*$D$26</f>
        <v>212.0068</v>
      </c>
      <c r="F7" s="10">
        <f t="shared" ref="F7:F17" si="0">D7*1.05</f>
        <v>222.60714000000002</v>
      </c>
      <c r="G7" s="10">
        <f t="shared" ref="G7:G17" si="1">D7*1.25</f>
        <v>265.00850000000003</v>
      </c>
      <c r="I7" s="23">
        <f t="shared" ref="I7:I17" si="2">B7/(C7*24*J7)</f>
        <v>0.38690476190476192</v>
      </c>
      <c r="J7" s="22">
        <v>28</v>
      </c>
    </row>
    <row r="8" spans="1:10" x14ac:dyDescent="0.25">
      <c r="A8" s="3" t="s">
        <v>6</v>
      </c>
      <c r="B8" s="14">
        <v>2000</v>
      </c>
      <c r="C8" s="15">
        <v>11</v>
      </c>
      <c r="D8" s="4">
        <f>$D$24+$B8*$D$25+$C8*$D$26</f>
        <v>173.066</v>
      </c>
      <c r="F8" s="10">
        <f t="shared" si="0"/>
        <v>181.7193</v>
      </c>
      <c r="G8" s="10">
        <f t="shared" si="1"/>
        <v>216.33250000000001</v>
      </c>
      <c r="I8" s="23">
        <f t="shared" si="2"/>
        <v>0.24437927663734116</v>
      </c>
      <c r="J8" s="22">
        <v>31</v>
      </c>
    </row>
    <row r="9" spans="1:10" x14ac:dyDescent="0.25">
      <c r="A9" s="3" t="s">
        <v>7</v>
      </c>
      <c r="B9" s="14">
        <v>1480</v>
      </c>
      <c r="C9" s="15">
        <v>10</v>
      </c>
      <c r="D9" s="4">
        <f>$D$24+$B9*$D$25+$C9*$D$26</f>
        <v>134.48264</v>
      </c>
      <c r="F9" s="10">
        <f t="shared" si="0"/>
        <v>141.206772</v>
      </c>
      <c r="G9" s="10">
        <f t="shared" si="1"/>
        <v>168.10329999999999</v>
      </c>
      <c r="I9" s="23">
        <f t="shared" si="2"/>
        <v>0.20555555555555555</v>
      </c>
      <c r="J9" s="22">
        <v>30</v>
      </c>
    </row>
    <row r="10" spans="1:10" x14ac:dyDescent="0.25">
      <c r="A10" s="3" t="s">
        <v>8</v>
      </c>
      <c r="B10" s="14">
        <v>1453</v>
      </c>
      <c r="C10" s="15">
        <v>9</v>
      </c>
      <c r="D10" s="4">
        <f>$D$24+$B10*$D$25+$C10*$D$26</f>
        <v>130.023754</v>
      </c>
      <c r="F10" s="10">
        <f t="shared" si="0"/>
        <v>136.5249417</v>
      </c>
      <c r="G10" s="10">
        <f t="shared" si="1"/>
        <v>162.52969250000001</v>
      </c>
      <c r="I10" s="23">
        <f t="shared" si="2"/>
        <v>0.21699522102747909</v>
      </c>
      <c r="J10" s="22">
        <v>31</v>
      </c>
    </row>
    <row r="11" spans="1:10" x14ac:dyDescent="0.25">
      <c r="A11" s="19" t="s">
        <v>9</v>
      </c>
      <c r="B11" s="14">
        <v>800</v>
      </c>
      <c r="C11" s="15">
        <v>4</v>
      </c>
      <c r="D11" s="20">
        <f>$C$24+$B11*$C$25+$C11*$C$26</f>
        <v>73.400800000000004</v>
      </c>
      <c r="F11" s="10">
        <f t="shared" si="0"/>
        <v>77.070840000000004</v>
      </c>
      <c r="G11" s="10">
        <f t="shared" si="1"/>
        <v>91.751000000000005</v>
      </c>
      <c r="I11" s="23">
        <f t="shared" si="2"/>
        <v>0.27777777777777779</v>
      </c>
      <c r="J11" s="22">
        <v>30</v>
      </c>
    </row>
    <row r="12" spans="1:10" x14ac:dyDescent="0.25">
      <c r="A12" s="19" t="s">
        <v>10</v>
      </c>
      <c r="B12" s="14">
        <v>650</v>
      </c>
      <c r="C12" s="15">
        <v>3</v>
      </c>
      <c r="D12" s="20">
        <f t="shared" ref="D12:D13" si="3">$C$24+$B12*$C$25+$C12*$C$26</f>
        <v>60.141899999999993</v>
      </c>
      <c r="F12" s="10">
        <f t="shared" si="0"/>
        <v>63.148994999999992</v>
      </c>
      <c r="G12" s="10">
        <f t="shared" si="1"/>
        <v>75.177374999999984</v>
      </c>
      <c r="I12" s="23">
        <f t="shared" si="2"/>
        <v>0.29121863799283154</v>
      </c>
      <c r="J12" s="22">
        <v>31</v>
      </c>
    </row>
    <row r="13" spans="1:10" x14ac:dyDescent="0.25">
      <c r="A13" s="19" t="s">
        <v>11</v>
      </c>
      <c r="B13" s="14">
        <v>800</v>
      </c>
      <c r="C13" s="15">
        <v>4</v>
      </c>
      <c r="D13" s="20">
        <f t="shared" si="3"/>
        <v>73.400800000000004</v>
      </c>
      <c r="F13" s="10">
        <f t="shared" si="0"/>
        <v>77.070840000000004</v>
      </c>
      <c r="G13" s="10">
        <f t="shared" si="1"/>
        <v>91.751000000000005</v>
      </c>
      <c r="I13" s="23">
        <f t="shared" si="2"/>
        <v>0.26881720430107525</v>
      </c>
      <c r="J13" s="22">
        <v>31</v>
      </c>
    </row>
    <row r="14" spans="1:10" x14ac:dyDescent="0.25">
      <c r="A14" s="3" t="s">
        <v>12</v>
      </c>
      <c r="B14" s="14">
        <v>1000</v>
      </c>
      <c r="C14" s="15">
        <v>5</v>
      </c>
      <c r="D14" s="4">
        <f>$D$24+$B14*$D$25+$C14*$D$26</f>
        <v>88.308000000000007</v>
      </c>
      <c r="F14" s="10">
        <f t="shared" si="0"/>
        <v>92.723400000000012</v>
      </c>
      <c r="G14" s="10">
        <f t="shared" si="1"/>
        <v>110.38500000000001</v>
      </c>
      <c r="I14" s="23">
        <f t="shared" si="2"/>
        <v>0.27777777777777779</v>
      </c>
      <c r="J14" s="22">
        <v>30</v>
      </c>
    </row>
    <row r="15" spans="1:10" x14ac:dyDescent="0.25">
      <c r="A15" s="3" t="s">
        <v>13</v>
      </c>
      <c r="B15" s="14">
        <v>1959</v>
      </c>
      <c r="C15" s="15">
        <v>7</v>
      </c>
      <c r="D15" s="4">
        <f>$D$24+$B15*$D$25+$C15*$D$26</f>
        <v>159.86806199999998</v>
      </c>
      <c r="F15" s="10">
        <f t="shared" si="0"/>
        <v>167.86146509999998</v>
      </c>
      <c r="G15" s="10">
        <f t="shared" si="1"/>
        <v>199.83507749999998</v>
      </c>
      <c r="I15" s="23">
        <f t="shared" si="2"/>
        <v>0.37615207373271892</v>
      </c>
      <c r="J15" s="22">
        <v>31</v>
      </c>
    </row>
    <row r="16" spans="1:10" x14ac:dyDescent="0.25">
      <c r="A16" s="3" t="s">
        <v>14</v>
      </c>
      <c r="B16" s="14">
        <v>2100</v>
      </c>
      <c r="C16" s="15">
        <v>9</v>
      </c>
      <c r="D16" s="4">
        <f>$D$24+$B16*$D$25+$C16*$D$26</f>
        <v>174.80779999999999</v>
      </c>
      <c r="F16" s="10">
        <f t="shared" si="0"/>
        <v>183.54819000000001</v>
      </c>
      <c r="G16" s="10">
        <f t="shared" si="1"/>
        <v>218.50975</v>
      </c>
      <c r="I16" s="23">
        <f t="shared" si="2"/>
        <v>0.32407407407407407</v>
      </c>
      <c r="J16" s="22">
        <v>30</v>
      </c>
    </row>
    <row r="17" spans="1:10" x14ac:dyDescent="0.25">
      <c r="A17" s="3" t="s">
        <v>15</v>
      </c>
      <c r="B17" s="14">
        <v>2200</v>
      </c>
      <c r="C17" s="15">
        <v>10</v>
      </c>
      <c r="D17" s="4">
        <f>$D$24+$B17*$D$25+$C17*$D$26</f>
        <v>184.31960000000001</v>
      </c>
      <c r="F17" s="10">
        <f t="shared" si="0"/>
        <v>193.53558000000001</v>
      </c>
      <c r="G17" s="10">
        <f t="shared" si="1"/>
        <v>230.39950000000002</v>
      </c>
      <c r="I17" s="23">
        <f t="shared" si="2"/>
        <v>0.29569892473118281</v>
      </c>
      <c r="J17" s="22">
        <v>31</v>
      </c>
    </row>
    <row r="18" spans="1:10" x14ac:dyDescent="0.25">
      <c r="A18" s="5" t="s">
        <v>16</v>
      </c>
      <c r="B18" s="6">
        <f>SUM(B6:B17)</f>
        <v>19542</v>
      </c>
      <c r="C18" s="7">
        <f>MAX(C6:C17)</f>
        <v>11</v>
      </c>
      <c r="D18" s="8">
        <f>SUM(D6:D17)</f>
        <v>1666.3211560000002</v>
      </c>
      <c r="F18" s="13">
        <f>SUM(F6:F17)</f>
        <v>1749.6372138000002</v>
      </c>
      <c r="G18" s="13">
        <f>SUM(G6:G17)</f>
        <v>2082.901445</v>
      </c>
    </row>
    <row r="19" spans="1:10" ht="63.75" customHeight="1" x14ac:dyDescent="0.25">
      <c r="A19" s="40" t="s">
        <v>17</v>
      </c>
      <c r="B19" s="41"/>
      <c r="C19" s="41"/>
      <c r="D19" s="42"/>
    </row>
    <row r="20" spans="1:10" x14ac:dyDescent="0.25">
      <c r="A20" s="9"/>
      <c r="D20" s="10"/>
    </row>
    <row r="21" spans="1:10" x14ac:dyDescent="0.25">
      <c r="D21" s="10"/>
    </row>
    <row r="22" spans="1:10" x14ac:dyDescent="0.25">
      <c r="A22" s="43" t="s">
        <v>18</v>
      </c>
      <c r="B22" s="43"/>
      <c r="C22" s="43"/>
      <c r="D22" s="33"/>
    </row>
    <row r="23" spans="1:10" ht="49.5" customHeight="1" x14ac:dyDescent="0.25">
      <c r="A23" s="44" t="s">
        <v>19</v>
      </c>
      <c r="B23" s="45"/>
      <c r="C23" s="11" t="s">
        <v>20</v>
      </c>
      <c r="D23" s="11" t="s">
        <v>21</v>
      </c>
    </row>
    <row r="24" spans="1:10" x14ac:dyDescent="0.25">
      <c r="A24" s="32" t="s">
        <v>22</v>
      </c>
      <c r="B24" s="33"/>
      <c r="C24" s="12">
        <v>6.14</v>
      </c>
      <c r="D24" s="12">
        <v>6.14</v>
      </c>
    </row>
    <row r="25" spans="1:10" x14ac:dyDescent="0.25">
      <c r="A25" s="32" t="s">
        <v>23</v>
      </c>
      <c r="B25" s="33"/>
      <c r="C25" s="21">
        <v>7.1125999999999995E-2</v>
      </c>
      <c r="D25" s="21">
        <v>6.9218000000000002E-2</v>
      </c>
    </row>
    <row r="26" spans="1:10" x14ac:dyDescent="0.25">
      <c r="A26" s="32" t="s">
        <v>24</v>
      </c>
      <c r="B26" s="33"/>
      <c r="C26" s="12">
        <v>2.59</v>
      </c>
      <c r="D26" s="12">
        <v>2.59</v>
      </c>
    </row>
    <row r="27" spans="1:10" x14ac:dyDescent="0.25">
      <c r="A27" s="26" t="s">
        <v>33</v>
      </c>
      <c r="B27" s="27"/>
      <c r="C27" s="27"/>
      <c r="D27" s="34"/>
    </row>
    <row r="28" spans="1:10" x14ac:dyDescent="0.25">
      <c r="A28" s="28"/>
      <c r="B28" s="29"/>
      <c r="C28" s="29"/>
      <c r="D28" s="35"/>
    </row>
    <row r="29" spans="1:10" x14ac:dyDescent="0.25">
      <c r="A29" s="28"/>
      <c r="B29" s="29"/>
      <c r="C29" s="29"/>
      <c r="D29" s="35"/>
    </row>
    <row r="30" spans="1:10" ht="28.5" customHeight="1" x14ac:dyDescent="0.25">
      <c r="A30" s="30"/>
      <c r="B30" s="31"/>
      <c r="C30" s="31"/>
      <c r="D30" s="36"/>
    </row>
  </sheetData>
  <sheetProtection selectLockedCells="1"/>
  <mergeCells count="8">
    <mergeCell ref="A26:B26"/>
    <mergeCell ref="A27:D30"/>
    <mergeCell ref="A4:D4"/>
    <mergeCell ref="A19:D19"/>
    <mergeCell ref="A22:D22"/>
    <mergeCell ref="A23:B23"/>
    <mergeCell ref="A24:B24"/>
    <mergeCell ref="A25:B25"/>
  </mergeCells>
  <dataValidations count="3">
    <dataValidation type="whole" allowBlank="1" showInputMessage="1" showErrorMessage="1" sqref="C18">
      <formula1>0</formula1>
      <formula2>5000</formula2>
    </dataValidation>
    <dataValidation type="whole" allowBlank="1" showInputMessage="1" showErrorMessage="1" sqref="B6:B17">
      <formula1>0</formula1>
      <formula2>15000</formula2>
    </dataValidation>
    <dataValidation type="whole" allowBlank="1" showInputMessage="1" showErrorMessage="1" sqref="C6:C17">
      <formula1>0</formula1>
      <formula2>500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RD</vt:lpstr>
    </vt:vector>
  </TitlesOfParts>
  <Company>Siemens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Reuscher</dc:creator>
  <cp:lastModifiedBy>Dustin Main</cp:lastModifiedBy>
  <dcterms:created xsi:type="dcterms:W3CDTF">2013-10-14T19:32:13Z</dcterms:created>
  <dcterms:modified xsi:type="dcterms:W3CDTF">2017-01-03T19:05:46Z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