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Y:\Natural-Areas\Planning and Special Projects\Restoration\Planning &amp; Priorities\MCDA Capital Projects\"/>
    </mc:Choice>
  </mc:AlternateContent>
  <xr:revisionPtr revIDLastSave="0" documentId="13_ncr:1_{1884B6FA-3CD3-4A81-939B-46C3B8495D62}" xr6:coauthVersionLast="47" xr6:coauthVersionMax="47" xr10:uidLastSave="{00000000-0000-0000-0000-000000000000}"/>
  <bookViews>
    <workbookView xWindow="-120" yWindow="-120" windowWidth="20730" windowHeight="11160" xr2:uid="{2180C887-6241-40E2-B6A9-C836601F7313}"/>
  </bookViews>
  <sheets>
    <sheet name="Final Scores Formulas" sheetId="23" r:id="rId1"/>
    <sheet name="Final Scores List" sheetId="24" r:id="rId2"/>
    <sheet name="Final Scores " sheetId="28" state="veryHidden" r:id="rId3"/>
    <sheet name="Example Scores Staff Member" sheetId="12" r:id="rId4"/>
    <sheet name="B Scores" sheetId="15" state="veryHidden" r:id="rId5"/>
    <sheet name="C Scores" sheetId="18" state="veryHidden" r:id="rId6"/>
    <sheet name="D Scores" sheetId="25" state="veryHidden" r:id="rId7"/>
    <sheet name="E Scores" sheetId="14" state="veryHidden" r:id="rId8"/>
    <sheet name="Group Scores Categories" sheetId="21" state="veryHidden" r:id="rId9"/>
    <sheet name="F Scores" sheetId="13" state="veryHidden" r:id="rId10"/>
    <sheet name="G Scores" sheetId="19" state="veryHidden" r:id="rId11"/>
    <sheet name="Project Descriptions" sheetId="3" r:id="rId12"/>
    <sheet name="Team Scores 2021" sheetId="2" state="veryHidden" r:id="rId13"/>
  </sheets>
  <externalReferences>
    <externalReference r:id="rId14"/>
    <externalReference r:id="rId15"/>
  </externalReferences>
  <definedNames>
    <definedName name="_xlnm.Print_Area" localSheetId="4">'B Scores'!$A$2:$I$45</definedName>
    <definedName name="_xlnm.Print_Area" localSheetId="5">'C Scores'!$A$2:$I$45</definedName>
    <definedName name="_xlnm.Print_Area" localSheetId="6">'D Scores'!$A$2:$I$45</definedName>
    <definedName name="_xlnm.Print_Area" localSheetId="7">'E Scores'!$A$2:$I$45</definedName>
    <definedName name="_xlnm.Print_Area" localSheetId="3">'Example Scores Staff Member'!$A$2:$I$45</definedName>
    <definedName name="_xlnm.Print_Area" localSheetId="9">'F Scores'!$A$2:$I$45</definedName>
    <definedName name="_xlnm.Print_Area" localSheetId="2">'Final Scores '!$A$2:$Y$50</definedName>
    <definedName name="_xlnm.Print_Area" localSheetId="0">'Final Scores Formulas'!$A$2:$Y$50</definedName>
    <definedName name="_xlnm.Print_Area" localSheetId="10">'G Scores'!$A$2:$I$45</definedName>
    <definedName name="_xlnm.Print_Area" localSheetId="11">'Project Descriptions'!$A$1:$E$15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23" l="1"/>
  <c r="V46" i="23"/>
  <c r="V28" i="23"/>
  <c r="V34" i="23"/>
  <c r="V43" i="23"/>
  <c r="V23" i="23"/>
  <c r="AR23" i="23" s="1"/>
  <c r="V24" i="23"/>
  <c r="V25" i="23"/>
  <c r="Y18" i="23"/>
  <c r="AU18" i="23" s="1"/>
  <c r="X18" i="23"/>
  <c r="AT18" i="23" s="1"/>
  <c r="W18" i="23"/>
  <c r="AS18" i="23" s="1"/>
  <c r="AA56" i="23"/>
  <c r="AB56" i="23"/>
  <c r="AC56" i="23"/>
  <c r="AD56" i="23"/>
  <c r="AE56" i="23"/>
  <c r="AF56" i="23"/>
  <c r="AG56" i="23"/>
  <c r="AH56" i="23"/>
  <c r="AI56" i="23"/>
  <c r="AJ56" i="23"/>
  <c r="AK56" i="23"/>
  <c r="AL56" i="23"/>
  <c r="AM56" i="23"/>
  <c r="AN56" i="23"/>
  <c r="AO56" i="23"/>
  <c r="AP56" i="23"/>
  <c r="AQ56" i="23"/>
  <c r="AR56" i="23"/>
  <c r="AS56" i="23"/>
  <c r="AT56" i="23"/>
  <c r="AU56" i="23"/>
  <c r="AB55" i="23"/>
  <c r="AC55" i="23"/>
  <c r="AD55" i="23"/>
  <c r="AE55" i="23"/>
  <c r="AF55" i="23"/>
  <c r="AG55" i="23"/>
  <c r="AH55" i="23"/>
  <c r="AI55" i="23"/>
  <c r="AJ55" i="23"/>
  <c r="AK55" i="23"/>
  <c r="AL55" i="23"/>
  <c r="AM55" i="23"/>
  <c r="AN55" i="23"/>
  <c r="AO55" i="23"/>
  <c r="AP55" i="23"/>
  <c r="AQ55" i="23"/>
  <c r="AR55" i="23"/>
  <c r="AS55" i="23"/>
  <c r="AT55" i="23"/>
  <c r="AU55" i="23"/>
  <c r="AA55" i="23"/>
  <c r="AA51" i="23"/>
  <c r="AB51" i="23"/>
  <c r="AC51" i="23"/>
  <c r="AD51" i="23"/>
  <c r="AE51" i="23"/>
  <c r="AF51" i="23"/>
  <c r="AG51" i="23"/>
  <c r="AH51" i="23"/>
  <c r="AI51" i="23"/>
  <c r="AJ51" i="23"/>
  <c r="AK51" i="23"/>
  <c r="AL51" i="23"/>
  <c r="AM51" i="23"/>
  <c r="AN51" i="23"/>
  <c r="AO51" i="23"/>
  <c r="AP51" i="23"/>
  <c r="AQ51" i="23"/>
  <c r="AR51" i="23"/>
  <c r="AS51" i="23"/>
  <c r="AT51" i="23"/>
  <c r="AU51" i="23"/>
  <c r="AA52" i="23"/>
  <c r="AB52" i="23"/>
  <c r="AC52" i="23"/>
  <c r="AD52" i="23"/>
  <c r="AE52" i="23"/>
  <c r="AF52" i="23"/>
  <c r="AG52" i="23"/>
  <c r="AH52" i="23"/>
  <c r="AI52" i="23"/>
  <c r="AJ52" i="23"/>
  <c r="AK52" i="23"/>
  <c r="AL52" i="23"/>
  <c r="AM52" i="23"/>
  <c r="AN52" i="23"/>
  <c r="AO52" i="23"/>
  <c r="AP52" i="23"/>
  <c r="AQ52" i="23"/>
  <c r="AR52" i="23"/>
  <c r="AS52" i="23"/>
  <c r="AT52" i="23"/>
  <c r="AU52" i="23"/>
  <c r="AB50" i="23"/>
  <c r="AC50" i="23"/>
  <c r="AD50" i="23"/>
  <c r="AE50" i="23"/>
  <c r="AF50" i="23"/>
  <c r="AG50" i="23"/>
  <c r="AH50" i="23"/>
  <c r="AI50" i="23"/>
  <c r="AJ50" i="23"/>
  <c r="AK50" i="23"/>
  <c r="AL50" i="23"/>
  <c r="AM50" i="23"/>
  <c r="AN50" i="23"/>
  <c r="AO50" i="23"/>
  <c r="AP50" i="23"/>
  <c r="AQ50" i="23"/>
  <c r="AR50" i="23"/>
  <c r="AS50" i="23"/>
  <c r="AT50" i="23"/>
  <c r="AU50" i="23"/>
  <c r="AA50" i="23"/>
  <c r="AA42" i="23"/>
  <c r="AB42" i="23"/>
  <c r="AC42" i="23"/>
  <c r="AD42" i="23"/>
  <c r="AE42" i="23"/>
  <c r="AF42" i="23"/>
  <c r="AH42" i="23"/>
  <c r="AI42" i="23"/>
  <c r="AJ42" i="23"/>
  <c r="AK42" i="23"/>
  <c r="AO42" i="23"/>
  <c r="AP42" i="23"/>
  <c r="AQ42" i="23"/>
  <c r="AR42" i="23"/>
  <c r="AS42" i="23"/>
  <c r="AH24" i="23"/>
  <c r="AI24" i="23"/>
  <c r="AJ24" i="23"/>
  <c r="AK24" i="23"/>
  <c r="AS24" i="23"/>
  <c r="AH25" i="23"/>
  <c r="AI25" i="23"/>
  <c r="AJ25" i="23"/>
  <c r="AK25" i="23"/>
  <c r="AS25" i="23"/>
  <c r="AH23" i="23"/>
  <c r="AI23" i="23"/>
  <c r="AJ23" i="23"/>
  <c r="AK23" i="23"/>
  <c r="AS23" i="23"/>
  <c r="R42" i="23"/>
  <c r="AN42" i="23" s="1"/>
  <c r="S47" i="23"/>
  <c r="AO47" i="23" s="1"/>
  <c r="T47" i="23"/>
  <c r="AP47" i="23" s="1"/>
  <c r="U47" i="23"/>
  <c r="AQ47" i="23" s="1"/>
  <c r="S46" i="23"/>
  <c r="AO46" i="23" s="1"/>
  <c r="T46" i="23"/>
  <c r="AP46" i="23" s="1"/>
  <c r="U46" i="23"/>
  <c r="AQ46" i="23" s="1"/>
  <c r="S43" i="23"/>
  <c r="AO43" i="23" s="1"/>
  <c r="T43" i="23"/>
  <c r="AP43" i="23" s="1"/>
  <c r="U43" i="23"/>
  <c r="AQ43" i="23" s="1"/>
  <c r="R40" i="23"/>
  <c r="AN40" i="23" s="1"/>
  <c r="S40" i="23"/>
  <c r="AO40" i="23" s="1"/>
  <c r="T40" i="23"/>
  <c r="AP40" i="23" s="1"/>
  <c r="U40" i="23"/>
  <c r="AQ40" i="23" s="1"/>
  <c r="S39" i="23"/>
  <c r="AO39" i="23" s="1"/>
  <c r="T39" i="23"/>
  <c r="AP39" i="23" s="1"/>
  <c r="U39" i="23"/>
  <c r="AQ39" i="23" s="1"/>
  <c r="R33" i="23"/>
  <c r="AN33" i="23" s="1"/>
  <c r="S33" i="23"/>
  <c r="AO33" i="23" s="1"/>
  <c r="T33" i="23"/>
  <c r="AP33" i="23" s="1"/>
  <c r="U33" i="23"/>
  <c r="AQ33" i="23" s="1"/>
  <c r="R34" i="23"/>
  <c r="AN34" i="23" s="1"/>
  <c r="S34" i="23"/>
  <c r="AO34" i="23" s="1"/>
  <c r="T34" i="23"/>
  <c r="AP34" i="23" s="1"/>
  <c r="U34" i="23"/>
  <c r="AQ34" i="23" s="1"/>
  <c r="R35" i="23"/>
  <c r="AN35" i="23" s="1"/>
  <c r="S35" i="23"/>
  <c r="AO35" i="23" s="1"/>
  <c r="T35" i="23"/>
  <c r="AP35" i="23" s="1"/>
  <c r="U35" i="23"/>
  <c r="AQ35" i="23" s="1"/>
  <c r="R36" i="23"/>
  <c r="AN36" i="23" s="1"/>
  <c r="S36" i="23"/>
  <c r="AO36" i="23" s="1"/>
  <c r="T36" i="23"/>
  <c r="AP36" i="23" s="1"/>
  <c r="U36" i="23"/>
  <c r="AQ36" i="23" s="1"/>
  <c r="S32" i="23"/>
  <c r="AO32" i="23" s="1"/>
  <c r="T32" i="23"/>
  <c r="AP32" i="23" s="1"/>
  <c r="U32" i="23"/>
  <c r="AQ32" i="23" s="1"/>
  <c r="R29" i="23"/>
  <c r="AN29" i="23" s="1"/>
  <c r="S29" i="23"/>
  <c r="AO29" i="23" s="1"/>
  <c r="T29" i="23"/>
  <c r="AP29" i="23" s="1"/>
  <c r="U29" i="23"/>
  <c r="AQ29" i="23" s="1"/>
  <c r="S28" i="23"/>
  <c r="AO28" i="23" s="1"/>
  <c r="T28" i="23"/>
  <c r="AP28" i="23" s="1"/>
  <c r="U28" i="23"/>
  <c r="AQ28" i="23" s="1"/>
  <c r="R24" i="23"/>
  <c r="AN24" i="23" s="1"/>
  <c r="S24" i="23"/>
  <c r="AO24" i="23" s="1"/>
  <c r="T24" i="23"/>
  <c r="AP24" i="23" s="1"/>
  <c r="U24" i="23"/>
  <c r="AQ24" i="23" s="1"/>
  <c r="R25" i="23"/>
  <c r="AN25" i="23" s="1"/>
  <c r="S25" i="23"/>
  <c r="AO25" i="23" s="1"/>
  <c r="T25" i="23"/>
  <c r="AP25" i="23" s="1"/>
  <c r="U25" i="23"/>
  <c r="AQ25" i="23" s="1"/>
  <c r="S23" i="23"/>
  <c r="AO23" i="23" s="1"/>
  <c r="T23" i="23"/>
  <c r="AP23" i="23" s="1"/>
  <c r="U23" i="23"/>
  <c r="AQ23" i="23" s="1"/>
  <c r="R23" i="23"/>
  <c r="AN23" i="23" s="1"/>
  <c r="R28" i="23"/>
  <c r="AN28" i="23" s="1"/>
  <c r="R32" i="23"/>
  <c r="AN32" i="23" s="1"/>
  <c r="R39" i="23"/>
  <c r="AN39" i="23" s="1"/>
  <c r="R19" i="23"/>
  <c r="AN19" i="23" s="1"/>
  <c r="S19" i="23"/>
  <c r="AO19" i="23" s="1"/>
  <c r="T19" i="23"/>
  <c r="AP19" i="23" s="1"/>
  <c r="U19" i="23"/>
  <c r="AQ19" i="23" s="1"/>
  <c r="R20" i="23"/>
  <c r="AN20" i="23" s="1"/>
  <c r="S20" i="23"/>
  <c r="AO20" i="23" s="1"/>
  <c r="T20" i="23"/>
  <c r="AP20" i="23" s="1"/>
  <c r="U20" i="23"/>
  <c r="AQ20" i="23" s="1"/>
  <c r="S18" i="23"/>
  <c r="AO18" i="23" s="1"/>
  <c r="T18" i="23"/>
  <c r="AP18" i="23" s="1"/>
  <c r="U18" i="23"/>
  <c r="AQ18" i="23" s="1"/>
  <c r="R47" i="23"/>
  <c r="AN47" i="23" s="1"/>
  <c r="R46" i="23"/>
  <c r="AN46" i="23" s="1"/>
  <c r="R43" i="23"/>
  <c r="AN43" i="23" s="1"/>
  <c r="R18" i="23"/>
  <c r="AN18" i="23" s="1"/>
  <c r="V19" i="23" l="1"/>
  <c r="AR19" i="23" s="1"/>
  <c r="V20" i="23"/>
  <c r="AR20" i="23" s="1"/>
  <c r="AR24" i="23"/>
  <c r="AR25" i="23"/>
  <c r="AR28" i="23"/>
  <c r="V29" i="23"/>
  <c r="AR29" i="23" s="1"/>
  <c r="V32" i="23"/>
  <c r="AR32" i="23" s="1"/>
  <c r="V33" i="23"/>
  <c r="AR33" i="23" s="1"/>
  <c r="AR34" i="23"/>
  <c r="V35" i="23"/>
  <c r="AR35" i="23" s="1"/>
  <c r="V36" i="23"/>
  <c r="AR36" i="23" s="1"/>
  <c r="V39" i="23"/>
  <c r="AR39" i="23" s="1"/>
  <c r="V40" i="23"/>
  <c r="AR40" i="23" s="1"/>
  <c r="AR43" i="23"/>
  <c r="AR46" i="23"/>
  <c r="AR47" i="23"/>
  <c r="V18" i="23"/>
  <c r="AR18" i="23" s="1"/>
  <c r="S15" i="23"/>
  <c r="AO15" i="23" s="1"/>
  <c r="T15" i="23"/>
  <c r="AP15" i="23" s="1"/>
  <c r="U15" i="23"/>
  <c r="AQ15" i="23" s="1"/>
  <c r="R15" i="23"/>
  <c r="AN15" i="23" s="1"/>
  <c r="W15" i="23"/>
  <c r="AS15" i="23" s="1"/>
  <c r="V15" i="23"/>
  <c r="AR15" i="23" s="1"/>
  <c r="M15" i="23"/>
  <c r="AI15" i="23" s="1"/>
  <c r="N15" i="23"/>
  <c r="AJ15" i="23" s="1"/>
  <c r="O15" i="23"/>
  <c r="AK15" i="23" s="1"/>
  <c r="L15" i="23"/>
  <c r="AH15" i="23" s="1"/>
  <c r="E47" i="23"/>
  <c r="AA47" i="23" s="1"/>
  <c r="F47" i="23"/>
  <c r="AB47" i="23" s="1"/>
  <c r="G47" i="23"/>
  <c r="AC47" i="23" s="1"/>
  <c r="H47" i="23"/>
  <c r="AD47" i="23" s="1"/>
  <c r="I47" i="23"/>
  <c r="AE47" i="23" s="1"/>
  <c r="J47" i="23"/>
  <c r="AF47" i="23" s="1"/>
  <c r="E46" i="23"/>
  <c r="AA46" i="23" s="1"/>
  <c r="F46" i="23"/>
  <c r="AB46" i="23" s="1"/>
  <c r="G46" i="23"/>
  <c r="AC46" i="23" s="1"/>
  <c r="H46" i="23"/>
  <c r="AD46" i="23" s="1"/>
  <c r="I46" i="23"/>
  <c r="AE46" i="23" s="1"/>
  <c r="J46" i="23"/>
  <c r="AF46" i="23" s="1"/>
  <c r="E40" i="23"/>
  <c r="AA40" i="23" s="1"/>
  <c r="F40" i="23"/>
  <c r="AB40" i="23" s="1"/>
  <c r="G40" i="23"/>
  <c r="AC40" i="23" s="1"/>
  <c r="H40" i="23"/>
  <c r="AD40" i="23" s="1"/>
  <c r="I40" i="23"/>
  <c r="AE40" i="23" s="1"/>
  <c r="J40" i="23"/>
  <c r="AF40" i="23" s="1"/>
  <c r="E43" i="23"/>
  <c r="AA43" i="23" s="1"/>
  <c r="F43" i="23"/>
  <c r="AB43" i="23" s="1"/>
  <c r="G43" i="23"/>
  <c r="AC43" i="23" s="1"/>
  <c r="H43" i="23"/>
  <c r="AD43" i="23" s="1"/>
  <c r="I43" i="23"/>
  <c r="AE43" i="23" s="1"/>
  <c r="J43" i="23"/>
  <c r="AF43" i="23" s="1"/>
  <c r="E37" i="23"/>
  <c r="F37" i="23"/>
  <c r="G37" i="23"/>
  <c r="H37" i="23"/>
  <c r="I37" i="23"/>
  <c r="J37" i="23"/>
  <c r="E39" i="23"/>
  <c r="AA39" i="23" s="1"/>
  <c r="F39" i="23"/>
  <c r="AB39" i="23" s="1"/>
  <c r="G39" i="23"/>
  <c r="AC39" i="23" s="1"/>
  <c r="H39" i="23"/>
  <c r="AD39" i="23" s="1"/>
  <c r="I39" i="23"/>
  <c r="AE39" i="23" s="1"/>
  <c r="J39" i="23"/>
  <c r="AF39" i="23" s="1"/>
  <c r="F32" i="23"/>
  <c r="AB32" i="23" s="1"/>
  <c r="G32" i="23"/>
  <c r="AC32" i="23" s="1"/>
  <c r="H32" i="23"/>
  <c r="AD32" i="23" s="1"/>
  <c r="I32" i="23"/>
  <c r="AE32" i="23" s="1"/>
  <c r="J32" i="23"/>
  <c r="AF32" i="23" s="1"/>
  <c r="F33" i="23"/>
  <c r="AB33" i="23" s="1"/>
  <c r="G33" i="23"/>
  <c r="AC33" i="23" s="1"/>
  <c r="H33" i="23"/>
  <c r="AD33" i="23" s="1"/>
  <c r="I33" i="23"/>
  <c r="AE33" i="23" s="1"/>
  <c r="J33" i="23"/>
  <c r="AF33" i="23" s="1"/>
  <c r="F34" i="23"/>
  <c r="AB34" i="23" s="1"/>
  <c r="G34" i="23"/>
  <c r="AC34" i="23" s="1"/>
  <c r="H34" i="23"/>
  <c r="AD34" i="23" s="1"/>
  <c r="I34" i="23"/>
  <c r="AE34" i="23" s="1"/>
  <c r="J34" i="23"/>
  <c r="AF34" i="23" s="1"/>
  <c r="F35" i="23"/>
  <c r="AB35" i="23" s="1"/>
  <c r="G35" i="23"/>
  <c r="AC35" i="23" s="1"/>
  <c r="H35" i="23"/>
  <c r="AD35" i="23" s="1"/>
  <c r="I35" i="23"/>
  <c r="AE35" i="23" s="1"/>
  <c r="J35" i="23"/>
  <c r="AF35" i="23" s="1"/>
  <c r="F36" i="23"/>
  <c r="AB36" i="23" s="1"/>
  <c r="G36" i="23"/>
  <c r="AC36" i="23" s="1"/>
  <c r="H36" i="23"/>
  <c r="AD36" i="23" s="1"/>
  <c r="I36" i="23"/>
  <c r="AE36" i="23" s="1"/>
  <c r="J36" i="23"/>
  <c r="AF36" i="23" s="1"/>
  <c r="E34" i="23"/>
  <c r="AA34" i="23" s="1"/>
  <c r="E35" i="23"/>
  <c r="AA35" i="23" s="1"/>
  <c r="E36" i="23"/>
  <c r="AA36" i="23" s="1"/>
  <c r="E32" i="23"/>
  <c r="AA32" i="23" s="1"/>
  <c r="E33" i="23"/>
  <c r="AA33" i="23" s="1"/>
  <c r="F28" i="23"/>
  <c r="AB28" i="23" s="1"/>
  <c r="G28" i="23"/>
  <c r="AC28" i="23" s="1"/>
  <c r="H28" i="23"/>
  <c r="AD28" i="23" s="1"/>
  <c r="I28" i="23"/>
  <c r="AE28" i="23" s="1"/>
  <c r="J28" i="23"/>
  <c r="AF28" i="23" s="1"/>
  <c r="F29" i="23"/>
  <c r="AB29" i="23" s="1"/>
  <c r="G29" i="23"/>
  <c r="AC29" i="23" s="1"/>
  <c r="H29" i="23"/>
  <c r="AD29" i="23" s="1"/>
  <c r="I29" i="23"/>
  <c r="AE29" i="23" s="1"/>
  <c r="J29" i="23"/>
  <c r="AF29" i="23" s="1"/>
  <c r="E26" i="23"/>
  <c r="E28" i="23"/>
  <c r="AA28" i="23" s="1"/>
  <c r="E29" i="23"/>
  <c r="AA29" i="23" s="1"/>
  <c r="F23" i="23"/>
  <c r="AB23" i="23" s="1"/>
  <c r="G23" i="23"/>
  <c r="AC23" i="23" s="1"/>
  <c r="H23" i="23"/>
  <c r="AD23" i="23" s="1"/>
  <c r="I23" i="23"/>
  <c r="AE23" i="23" s="1"/>
  <c r="J23" i="23"/>
  <c r="AF23" i="23" s="1"/>
  <c r="F24" i="23"/>
  <c r="AB24" i="23" s="1"/>
  <c r="G24" i="23"/>
  <c r="AC24" i="23" s="1"/>
  <c r="H24" i="23"/>
  <c r="AD24" i="23" s="1"/>
  <c r="I24" i="23"/>
  <c r="AE24" i="23" s="1"/>
  <c r="J24" i="23"/>
  <c r="AF24" i="23" s="1"/>
  <c r="F25" i="23"/>
  <c r="AB25" i="23" s="1"/>
  <c r="G25" i="23"/>
  <c r="AC25" i="23" s="1"/>
  <c r="H25" i="23"/>
  <c r="AD25" i="23" s="1"/>
  <c r="I25" i="23"/>
  <c r="AE25" i="23" s="1"/>
  <c r="J25" i="23"/>
  <c r="AF25" i="23" s="1"/>
  <c r="E23" i="23"/>
  <c r="AA23" i="23" s="1"/>
  <c r="E24" i="23"/>
  <c r="AA24" i="23" s="1"/>
  <c r="E25" i="23"/>
  <c r="AA25" i="23" s="1"/>
  <c r="E19" i="23"/>
  <c r="AA19" i="23" s="1"/>
  <c r="F19" i="23"/>
  <c r="AB19" i="23" s="1"/>
  <c r="G19" i="23"/>
  <c r="AC19" i="23" s="1"/>
  <c r="H19" i="23"/>
  <c r="AD19" i="23" s="1"/>
  <c r="I19" i="23"/>
  <c r="AE19" i="23" s="1"/>
  <c r="J19" i="23"/>
  <c r="AF19" i="23" s="1"/>
  <c r="E20" i="23"/>
  <c r="AA20" i="23" s="1"/>
  <c r="F20" i="23"/>
  <c r="AB20" i="23" s="1"/>
  <c r="G20" i="23"/>
  <c r="AC20" i="23" s="1"/>
  <c r="H20" i="23"/>
  <c r="AD20" i="23" s="1"/>
  <c r="I20" i="23"/>
  <c r="AE20" i="23" s="1"/>
  <c r="J20" i="23"/>
  <c r="AF20" i="23" s="1"/>
  <c r="K19" i="23"/>
  <c r="AG19" i="23" s="1"/>
  <c r="E18" i="23"/>
  <c r="AA18" i="23" s="1"/>
  <c r="F18" i="23"/>
  <c r="AB18" i="23" s="1"/>
  <c r="G18" i="23"/>
  <c r="AC18" i="23" s="1"/>
  <c r="H18" i="23"/>
  <c r="AD18" i="23" s="1"/>
  <c r="I18" i="23"/>
  <c r="AE18" i="23" s="1"/>
  <c r="J18" i="23"/>
  <c r="AF18" i="23" s="1"/>
  <c r="F15" i="23"/>
  <c r="AB15" i="23" s="1"/>
  <c r="G15" i="23"/>
  <c r="AC15" i="23" s="1"/>
  <c r="H15" i="23"/>
  <c r="AD15" i="23" s="1"/>
  <c r="I15" i="23"/>
  <c r="AE15" i="23" s="1"/>
  <c r="J15" i="23"/>
  <c r="AF15" i="23" s="1"/>
  <c r="E15" i="23"/>
  <c r="K29" i="23" l="1"/>
  <c r="AG29" i="23" s="1"/>
  <c r="P29" i="23"/>
  <c r="AL29" i="23" s="1"/>
  <c r="Q29" i="23"/>
  <c r="AM29" i="23" s="1"/>
  <c r="X29" i="23"/>
  <c r="AT29" i="23" s="1"/>
  <c r="Y29" i="23"/>
  <c r="AU29" i="23" s="1"/>
  <c r="P28" i="23"/>
  <c r="AL28" i="23" s="1"/>
  <c r="Q28" i="23"/>
  <c r="AM28" i="23" s="1"/>
  <c r="X28" i="23"/>
  <c r="AT28" i="23" s="1"/>
  <c r="Y28" i="23"/>
  <c r="AU28" i="23" s="1"/>
  <c r="K28" i="23"/>
  <c r="AG28" i="23" s="1"/>
  <c r="K24" i="23"/>
  <c r="AG24" i="23" s="1"/>
  <c r="P24" i="23"/>
  <c r="AL24" i="23" s="1"/>
  <c r="Q24" i="23"/>
  <c r="AM24" i="23" s="1"/>
  <c r="X24" i="23"/>
  <c r="AT24" i="23" s="1"/>
  <c r="Y24" i="23"/>
  <c r="AU24" i="23" s="1"/>
  <c r="K25" i="23"/>
  <c r="AG25" i="23" s="1"/>
  <c r="P25" i="23"/>
  <c r="AL25" i="23" s="1"/>
  <c r="Q25" i="23"/>
  <c r="AM25" i="23" s="1"/>
  <c r="X25" i="23"/>
  <c r="AT25" i="23" s="1"/>
  <c r="Y25" i="23"/>
  <c r="AU25" i="23" s="1"/>
  <c r="P23" i="23"/>
  <c r="AL23" i="23" s="1"/>
  <c r="Q23" i="23"/>
  <c r="AM23" i="23" s="1"/>
  <c r="X23" i="23"/>
  <c r="AT23" i="23" s="1"/>
  <c r="Y23" i="23"/>
  <c r="AU23" i="23" s="1"/>
  <c r="K23" i="23"/>
  <c r="AG23" i="23" s="1"/>
  <c r="P19" i="23"/>
  <c r="AL19" i="23" s="1"/>
  <c r="Q19" i="23"/>
  <c r="AM19" i="23" s="1"/>
  <c r="X19" i="23"/>
  <c r="AT19" i="23" s="1"/>
  <c r="Y19" i="23"/>
  <c r="AU19" i="23" s="1"/>
  <c r="K20" i="23"/>
  <c r="AG20" i="23" s="1"/>
  <c r="P20" i="23"/>
  <c r="AL20" i="23" s="1"/>
  <c r="Q20" i="23"/>
  <c r="AM20" i="23" s="1"/>
  <c r="X20" i="23"/>
  <c r="AT20" i="23" s="1"/>
  <c r="Y20" i="23"/>
  <c r="AU20" i="23" s="1"/>
  <c r="P18" i="23"/>
  <c r="AL18" i="23" s="1"/>
  <c r="Q18" i="23"/>
  <c r="AM18" i="23" s="1"/>
  <c r="K18" i="23"/>
  <c r="AG18" i="23" s="1"/>
  <c r="P15" i="23"/>
  <c r="AL15" i="23" s="1"/>
  <c r="Q15" i="23"/>
  <c r="AM15" i="23" s="1"/>
  <c r="X15" i="23"/>
  <c r="AT15" i="23" s="1"/>
  <c r="Y15" i="23"/>
  <c r="AU15" i="23" s="1"/>
  <c r="K15" i="23"/>
  <c r="AG15" i="23" s="1"/>
  <c r="AC57" i="23"/>
  <c r="AD57" i="23"/>
  <c r="AE57" i="23"/>
  <c r="AF57" i="23"/>
  <c r="AI57" i="23"/>
  <c r="AJ57" i="23"/>
  <c r="AK57" i="23"/>
  <c r="AR57" i="23"/>
  <c r="AS57" i="23"/>
  <c r="AN57" i="23"/>
  <c r="AO57" i="23"/>
  <c r="AP57" i="23"/>
  <c r="AQ57" i="23"/>
  <c r="AB57" i="23" l="1"/>
  <c r="AA57" i="23"/>
  <c r="AH57" i="23"/>
  <c r="AA53" i="23"/>
  <c r="AB53" i="23"/>
  <c r="AC53" i="23"/>
  <c r="AD53" i="23"/>
  <c r="AE53" i="23"/>
  <c r="AF53" i="23"/>
  <c r="AH53" i="23"/>
  <c r="AR53" i="23" l="1"/>
  <c r="AS53" i="23"/>
  <c r="AN53" i="23"/>
  <c r="AO53" i="23"/>
  <c r="AP53" i="23"/>
  <c r="AQ53" i="23"/>
  <c r="AI53" i="23"/>
  <c r="AJ53" i="23"/>
  <c r="AK53" i="23"/>
  <c r="AN43" i="25"/>
  <c r="AM43" i="25"/>
  <c r="AL43" i="25"/>
  <c r="AK43" i="25"/>
  <c r="AF43" i="25"/>
  <c r="AE43" i="25"/>
  <c r="AD43" i="25"/>
  <c r="AC43" i="25"/>
  <c r="U43" i="25"/>
  <c r="T43" i="25"/>
  <c r="S43" i="25"/>
  <c r="R43" i="25"/>
  <c r="Q43" i="25"/>
  <c r="AJ43" i="25" s="1"/>
  <c r="P43" i="25"/>
  <c r="AI43" i="25" s="1"/>
  <c r="O43" i="25"/>
  <c r="AH43" i="25" s="1"/>
  <c r="AH41" i="25" s="1"/>
  <c r="N43" i="25"/>
  <c r="AG43" i="25" s="1"/>
  <c r="M43" i="25"/>
  <c r="L43" i="25"/>
  <c r="K43" i="25"/>
  <c r="J43" i="25"/>
  <c r="AR42" i="25"/>
  <c r="AR41" i="25" s="1"/>
  <c r="AK42" i="25"/>
  <c r="AK41" i="25" s="1"/>
  <c r="AJ42" i="25"/>
  <c r="AI42" i="25"/>
  <c r="AI41" i="25" s="1"/>
  <c r="AH42" i="25"/>
  <c r="AG42" i="25"/>
  <c r="AC42" i="25"/>
  <c r="AC41" i="25" s="1"/>
  <c r="V42" i="25" a="1"/>
  <c r="AR43" i="25" s="1"/>
  <c r="U42" i="25"/>
  <c r="AN42" i="25" s="1"/>
  <c r="AN41" i="25" s="1"/>
  <c r="T42" i="25"/>
  <c r="AM42" i="25" s="1"/>
  <c r="AM41" i="25" s="1"/>
  <c r="S42" i="25"/>
  <c r="AL42" i="25" s="1"/>
  <c r="AL41" i="25" s="1"/>
  <c r="R42" i="25"/>
  <c r="Q42" i="25"/>
  <c r="P42" i="25"/>
  <c r="O42" i="25"/>
  <c r="N42" i="25"/>
  <c r="M42" i="25"/>
  <c r="AF42" i="25" s="1"/>
  <c r="AF41" i="25" s="1"/>
  <c r="L42" i="25"/>
  <c r="AE42" i="25" s="1"/>
  <c r="AE41" i="25" s="1"/>
  <c r="K42" i="25"/>
  <c r="AD42" i="25" s="1"/>
  <c r="AD41" i="25" s="1"/>
  <c r="J42" i="25"/>
  <c r="AR40" i="25"/>
  <c r="AQ40" i="25"/>
  <c r="AP40" i="25"/>
  <c r="AO40" i="25"/>
  <c r="AN40" i="25"/>
  <c r="AM40" i="25"/>
  <c r="AH40" i="25"/>
  <c r="AG40" i="25"/>
  <c r="AF40" i="25"/>
  <c r="AE40" i="25"/>
  <c r="U40" i="25"/>
  <c r="T40" i="25"/>
  <c r="S40" i="25"/>
  <c r="AL40" i="25" s="1"/>
  <c r="R40" i="25"/>
  <c r="AK40" i="25" s="1"/>
  <c r="Q40" i="25"/>
  <c r="AJ40" i="25" s="1"/>
  <c r="P40" i="25"/>
  <c r="AI40" i="25" s="1"/>
  <c r="O40" i="25"/>
  <c r="N40" i="25"/>
  <c r="M40" i="25"/>
  <c r="L40" i="25"/>
  <c r="K40" i="25"/>
  <c r="AD40" i="25" s="1"/>
  <c r="J40" i="25"/>
  <c r="AC40" i="25" s="1"/>
  <c r="AR38" i="25"/>
  <c r="AQ38" i="25"/>
  <c r="AL38" i="25"/>
  <c r="AK38" i="25"/>
  <c r="AJ38" i="25"/>
  <c r="AI38" i="25"/>
  <c r="AD38" i="25"/>
  <c r="AC38" i="25"/>
  <c r="U38" i="25"/>
  <c r="AN38" i="25" s="1"/>
  <c r="T38" i="25"/>
  <c r="AM38" i="25" s="1"/>
  <c r="S38" i="25"/>
  <c r="R38" i="25"/>
  <c r="Q38" i="25"/>
  <c r="P38" i="25"/>
  <c r="O38" i="25"/>
  <c r="AH38" i="25" s="1"/>
  <c r="N38" i="25"/>
  <c r="AG38" i="25" s="1"/>
  <c r="M38" i="25"/>
  <c r="AF38" i="25" s="1"/>
  <c r="L38" i="25"/>
  <c r="AE38" i="25" s="1"/>
  <c r="K38" i="25"/>
  <c r="J38" i="25"/>
  <c r="AP37" i="25"/>
  <c r="AN37" i="25"/>
  <c r="AM37" i="25"/>
  <c r="AI37" i="25"/>
  <c r="AH37" i="25"/>
  <c r="AG37" i="25"/>
  <c r="AG36" i="25" s="1"/>
  <c r="AF37" i="25"/>
  <c r="AE37" i="25"/>
  <c r="V37" i="25" a="1"/>
  <c r="AP38" i="25" s="1"/>
  <c r="U37" i="25"/>
  <c r="T37" i="25"/>
  <c r="S37" i="25"/>
  <c r="AL37" i="25" s="1"/>
  <c r="R37" i="25"/>
  <c r="AK37" i="25" s="1"/>
  <c r="AK36" i="25" s="1"/>
  <c r="Q37" i="25"/>
  <c r="AJ37" i="25" s="1"/>
  <c r="AJ36" i="25" s="1"/>
  <c r="P37" i="25"/>
  <c r="O37" i="25"/>
  <c r="N37" i="25"/>
  <c r="M37" i="25"/>
  <c r="L37" i="25"/>
  <c r="K37" i="25"/>
  <c r="AD37" i="25" s="1"/>
  <c r="J37" i="25"/>
  <c r="AC37" i="25" s="1"/>
  <c r="AC36" i="25" s="1"/>
  <c r="AO35" i="25"/>
  <c r="AN35" i="25"/>
  <c r="AM35" i="25"/>
  <c r="AL35" i="25"/>
  <c r="AK35" i="25"/>
  <c r="AF35" i="25"/>
  <c r="AE35" i="25"/>
  <c r="AD35" i="25"/>
  <c r="AC35" i="25"/>
  <c r="U35" i="25"/>
  <c r="T35" i="25"/>
  <c r="S35" i="25"/>
  <c r="R35" i="25"/>
  <c r="Q35" i="25"/>
  <c r="AJ35" i="25" s="1"/>
  <c r="P35" i="25"/>
  <c r="AI35" i="25" s="1"/>
  <c r="O35" i="25"/>
  <c r="AH35" i="25" s="1"/>
  <c r="N35" i="25"/>
  <c r="AG35" i="25" s="1"/>
  <c r="M35" i="25"/>
  <c r="L35" i="25"/>
  <c r="K35" i="25"/>
  <c r="J35" i="25"/>
  <c r="AR34" i="25"/>
  <c r="AQ34" i="25"/>
  <c r="AP34" i="25"/>
  <c r="AO34" i="25"/>
  <c r="AJ34" i="25"/>
  <c r="AI34" i="25"/>
  <c r="AH34" i="25"/>
  <c r="AG34" i="25"/>
  <c r="U34" i="25"/>
  <c r="AN34" i="25" s="1"/>
  <c r="T34" i="25"/>
  <c r="AM34" i="25" s="1"/>
  <c r="S34" i="25"/>
  <c r="AL34" i="25" s="1"/>
  <c r="R34" i="25"/>
  <c r="AK34" i="25" s="1"/>
  <c r="Q34" i="25"/>
  <c r="P34" i="25"/>
  <c r="O34" i="25"/>
  <c r="N34" i="25"/>
  <c r="M34" i="25"/>
  <c r="AF34" i="25" s="1"/>
  <c r="L34" i="25"/>
  <c r="AE34" i="25" s="1"/>
  <c r="K34" i="25"/>
  <c r="AD34" i="25" s="1"/>
  <c r="J34" i="25"/>
  <c r="AC34" i="25" s="1"/>
  <c r="AO33" i="25"/>
  <c r="AN33" i="25"/>
  <c r="AM33" i="25"/>
  <c r="AL33" i="25"/>
  <c r="AK33" i="25"/>
  <c r="AF33" i="25"/>
  <c r="AE33" i="25"/>
  <c r="AD33" i="25"/>
  <c r="AC33" i="25"/>
  <c r="U33" i="25"/>
  <c r="T33" i="25"/>
  <c r="S33" i="25"/>
  <c r="R33" i="25"/>
  <c r="Q33" i="25"/>
  <c r="AJ33" i="25" s="1"/>
  <c r="P33" i="25"/>
  <c r="AI33" i="25" s="1"/>
  <c r="O33" i="25"/>
  <c r="AH33" i="25" s="1"/>
  <c r="N33" i="25"/>
  <c r="AG33" i="25" s="1"/>
  <c r="M33" i="25"/>
  <c r="L33" i="25"/>
  <c r="K33" i="25"/>
  <c r="J33" i="25"/>
  <c r="AR32" i="25"/>
  <c r="AQ32" i="25"/>
  <c r="AP32" i="25"/>
  <c r="AO32" i="25"/>
  <c r="AJ32" i="25"/>
  <c r="AI32" i="25"/>
  <c r="AH32" i="25"/>
  <c r="AG32" i="25"/>
  <c r="U32" i="25"/>
  <c r="AN32" i="25" s="1"/>
  <c r="T32" i="25"/>
  <c r="AM32" i="25" s="1"/>
  <c r="S32" i="25"/>
  <c r="AL32" i="25" s="1"/>
  <c r="R32" i="25"/>
  <c r="AK32" i="25" s="1"/>
  <c r="Q32" i="25"/>
  <c r="P32" i="25"/>
  <c r="O32" i="25"/>
  <c r="N32" i="25"/>
  <c r="M32" i="25"/>
  <c r="AF32" i="25" s="1"/>
  <c r="L32" i="25"/>
  <c r="AE32" i="25" s="1"/>
  <c r="K32" i="25"/>
  <c r="AD32" i="25" s="1"/>
  <c r="J32" i="25"/>
  <c r="AC32" i="25" s="1"/>
  <c r="AN31" i="25"/>
  <c r="AM31" i="25"/>
  <c r="AL31" i="25"/>
  <c r="AK31" i="25"/>
  <c r="AG31" i="25"/>
  <c r="AF31" i="25"/>
  <c r="AF30" i="25" s="1"/>
  <c r="AE31" i="25"/>
  <c r="AE30" i="25" s="1"/>
  <c r="AD31" i="25"/>
  <c r="AC31" i="25"/>
  <c r="V31" i="25" a="1"/>
  <c r="AR35" i="25" s="1"/>
  <c r="U31" i="25"/>
  <c r="T31" i="25"/>
  <c r="S31" i="25"/>
  <c r="R31" i="25"/>
  <c r="Q31" i="25"/>
  <c r="AJ31" i="25" s="1"/>
  <c r="AJ30" i="25" s="1"/>
  <c r="P31" i="25"/>
  <c r="AI31" i="25" s="1"/>
  <c r="O31" i="25"/>
  <c r="AH31" i="25" s="1"/>
  <c r="N31" i="25"/>
  <c r="M31" i="25"/>
  <c r="L31" i="25"/>
  <c r="K31" i="25"/>
  <c r="J31" i="25"/>
  <c r="AR29" i="25"/>
  <c r="AQ29" i="25"/>
  <c r="AL29" i="25"/>
  <c r="AK29" i="25"/>
  <c r="AJ29" i="25"/>
  <c r="AI29" i="25"/>
  <c r="AD29" i="25"/>
  <c r="AC29" i="25"/>
  <c r="U29" i="25"/>
  <c r="AN29" i="25" s="1"/>
  <c r="T29" i="25"/>
  <c r="AM29" i="25" s="1"/>
  <c r="S29" i="25"/>
  <c r="R29" i="25"/>
  <c r="Q29" i="25"/>
  <c r="P29" i="25"/>
  <c r="O29" i="25"/>
  <c r="AH29" i="25" s="1"/>
  <c r="N29" i="25"/>
  <c r="AG29" i="25" s="1"/>
  <c r="M29" i="25"/>
  <c r="AF29" i="25" s="1"/>
  <c r="L29" i="25"/>
  <c r="AE29" i="25" s="1"/>
  <c r="K29" i="25"/>
  <c r="J29" i="25"/>
  <c r="AP28" i="25"/>
  <c r="AN28" i="25"/>
  <c r="AM28" i="25"/>
  <c r="AM27" i="25" s="1"/>
  <c r="AI28" i="25"/>
  <c r="AI27" i="25" s="1"/>
  <c r="AH28" i="25"/>
  <c r="AH27" i="25" s="1"/>
  <c r="AG28" i="25"/>
  <c r="AF28" i="25"/>
  <c r="AE28" i="25"/>
  <c r="AE27" i="25" s="1"/>
  <c r="V28" i="25" a="1"/>
  <c r="AP29" i="25" s="1"/>
  <c r="U28" i="25"/>
  <c r="T28" i="25"/>
  <c r="S28" i="25"/>
  <c r="AL28" i="25" s="1"/>
  <c r="AL27" i="25" s="1"/>
  <c r="R28" i="25"/>
  <c r="AK28" i="25" s="1"/>
  <c r="AK27" i="25" s="1"/>
  <c r="Q28" i="25"/>
  <c r="AJ28" i="25" s="1"/>
  <c r="AJ27" i="25" s="1"/>
  <c r="P28" i="25"/>
  <c r="O28" i="25"/>
  <c r="N28" i="25"/>
  <c r="M28" i="25"/>
  <c r="L28" i="25"/>
  <c r="K28" i="25"/>
  <c r="AD28" i="25" s="1"/>
  <c r="AD27" i="25" s="1"/>
  <c r="J28" i="25"/>
  <c r="AC28" i="25" s="1"/>
  <c r="AC27" i="25" s="1"/>
  <c r="AQ26" i="25"/>
  <c r="AO26" i="25"/>
  <c r="AN26" i="25"/>
  <c r="AM26" i="25"/>
  <c r="AL26" i="25"/>
  <c r="AK26" i="25"/>
  <c r="AK23" i="25" s="1"/>
  <c r="AJ26" i="25"/>
  <c r="AI26" i="25"/>
  <c r="AH26" i="25"/>
  <c r="AG26" i="25"/>
  <c r="AF26" i="25"/>
  <c r="AE26" i="25"/>
  <c r="AD26" i="25"/>
  <c r="AC26" i="25"/>
  <c r="AC23" i="25" s="1"/>
  <c r="J26" i="25"/>
  <c r="AR25" i="25"/>
  <c r="AP25" i="25"/>
  <c r="AO25" i="25"/>
  <c r="AN25" i="25"/>
  <c r="AM25" i="25"/>
  <c r="AL25" i="25"/>
  <c r="AK25" i="25"/>
  <c r="AJ25" i="25"/>
  <c r="AI25" i="25"/>
  <c r="AH25" i="25"/>
  <c r="AG25" i="25"/>
  <c r="AF25" i="25"/>
  <c r="AE25" i="25"/>
  <c r="AD25" i="25"/>
  <c r="AC25" i="25"/>
  <c r="AR24" i="25"/>
  <c r="AP24" i="25"/>
  <c r="AO24" i="25"/>
  <c r="AN24" i="25"/>
  <c r="AM24" i="25"/>
  <c r="AM23" i="25" s="1"/>
  <c r="AL24" i="25"/>
  <c r="AL23" i="25" s="1"/>
  <c r="AK24" i="25"/>
  <c r="AJ24" i="25"/>
  <c r="AI24" i="25"/>
  <c r="AH24" i="25"/>
  <c r="AG24" i="25"/>
  <c r="AF24" i="25"/>
  <c r="AE24" i="25"/>
  <c r="AE23" i="25" s="1"/>
  <c r="AD24" i="25"/>
  <c r="AD23" i="25" s="1"/>
  <c r="AC24" i="25"/>
  <c r="V24" i="25"/>
  <c r="V24" i="25" a="1"/>
  <c r="AR26" i="25" s="1"/>
  <c r="AR23" i="25" s="1"/>
  <c r="AO23" i="25"/>
  <c r="AN23" i="25"/>
  <c r="AJ23" i="25"/>
  <c r="AI23" i="25"/>
  <c r="AH23" i="25"/>
  <c r="AG23" i="25"/>
  <c r="AF23" i="25"/>
  <c r="AR22" i="25"/>
  <c r="AQ22" i="25"/>
  <c r="AP22" i="25"/>
  <c r="AO22" i="25"/>
  <c r="AN22" i="25"/>
  <c r="AI22" i="25"/>
  <c r="AH22" i="25"/>
  <c r="AG22" i="25"/>
  <c r="AF22" i="25"/>
  <c r="U22" i="25"/>
  <c r="T22" i="25"/>
  <c r="AM22" i="25" s="1"/>
  <c r="S22" i="25"/>
  <c r="AL22" i="25" s="1"/>
  <c r="R22" i="25"/>
  <c r="AK22" i="25" s="1"/>
  <c r="Q22" i="25"/>
  <c r="AJ22" i="25" s="1"/>
  <c r="P22" i="25"/>
  <c r="O22" i="25"/>
  <c r="N22" i="25"/>
  <c r="M22" i="25"/>
  <c r="L22" i="25"/>
  <c r="AE22" i="25" s="1"/>
  <c r="K22" i="25"/>
  <c r="AD22" i="25" s="1"/>
  <c r="J22" i="25"/>
  <c r="AC22" i="25" s="1"/>
  <c r="AR21" i="25"/>
  <c r="AP21" i="25"/>
  <c r="AN21" i="25"/>
  <c r="AM21" i="25"/>
  <c r="AL21" i="25"/>
  <c r="AK21" i="25"/>
  <c r="AJ21" i="25"/>
  <c r="AF21" i="25"/>
  <c r="AE21" i="25"/>
  <c r="AD21" i="25"/>
  <c r="AC21" i="25"/>
  <c r="V21" i="25"/>
  <c r="AO21" i="25" s="1"/>
  <c r="V21" i="25" a="1"/>
  <c r="AQ21" i="25" s="1"/>
  <c r="U21" i="25"/>
  <c r="T21" i="25"/>
  <c r="S21" i="25"/>
  <c r="R21" i="25"/>
  <c r="Q21" i="25"/>
  <c r="P21" i="25"/>
  <c r="AI21" i="25" s="1"/>
  <c r="O21" i="25"/>
  <c r="AH21" i="25" s="1"/>
  <c r="N21" i="25"/>
  <c r="AG21" i="25" s="1"/>
  <c r="M21" i="25"/>
  <c r="L21" i="25"/>
  <c r="K21" i="25"/>
  <c r="J21" i="25"/>
  <c r="AP20" i="25"/>
  <c r="AP19" i="25" s="1"/>
  <c r="AL20" i="25"/>
  <c r="AL19" i="25" s="1"/>
  <c r="AK20" i="25"/>
  <c r="AK19" i="25" s="1"/>
  <c r="AJ20" i="25"/>
  <c r="AJ19" i="25" s="1"/>
  <c r="AI20" i="25"/>
  <c r="AH20" i="25"/>
  <c r="AD20" i="25"/>
  <c r="AD19" i="25" s="1"/>
  <c r="AC20" i="25"/>
  <c r="V20" i="25" a="1"/>
  <c r="AR20" i="25" s="1"/>
  <c r="AR19" i="25" s="1"/>
  <c r="U20" i="25"/>
  <c r="AN20" i="25" s="1"/>
  <c r="AN19" i="25" s="1"/>
  <c r="T20" i="25"/>
  <c r="AM20" i="25" s="1"/>
  <c r="AM19" i="25" s="1"/>
  <c r="S20" i="25"/>
  <c r="R20" i="25"/>
  <c r="Q20" i="25"/>
  <c r="P20" i="25"/>
  <c r="O20" i="25"/>
  <c r="N20" i="25"/>
  <c r="AG20" i="25" s="1"/>
  <c r="M20" i="25"/>
  <c r="AF20" i="25" s="1"/>
  <c r="AF19" i="25" s="1"/>
  <c r="L20" i="25"/>
  <c r="AE20" i="25" s="1"/>
  <c r="AE19" i="25" s="1"/>
  <c r="K20" i="25"/>
  <c r="J20" i="25"/>
  <c r="AP18" i="25"/>
  <c r="AP17" i="25" s="1"/>
  <c r="AN18" i="25"/>
  <c r="AN17" i="25" s="1"/>
  <c r="AJ18" i="25"/>
  <c r="AJ17" i="25" s="1"/>
  <c r="AI18" i="25"/>
  <c r="AI17" i="25" s="1"/>
  <c r="AH18" i="25"/>
  <c r="AH17" i="25" s="1"/>
  <c r="AG18" i="25"/>
  <c r="AG17" i="25" s="1"/>
  <c r="AF18" i="25"/>
  <c r="AF17" i="25" s="1"/>
  <c r="V18" i="25" a="1"/>
  <c r="AR18" i="25" s="1"/>
  <c r="AR17" i="25" s="1"/>
  <c r="U18" i="25"/>
  <c r="T18" i="25"/>
  <c r="AM18" i="25" s="1"/>
  <c r="AM17" i="25" s="1"/>
  <c r="S18" i="25"/>
  <c r="AL18" i="25" s="1"/>
  <c r="AL17" i="25" s="1"/>
  <c r="R18" i="25"/>
  <c r="AK18" i="25" s="1"/>
  <c r="AK17" i="25" s="1"/>
  <c r="Q18" i="25"/>
  <c r="P18" i="25"/>
  <c r="O18" i="25"/>
  <c r="N18" i="25"/>
  <c r="M18" i="25"/>
  <c r="L18" i="25"/>
  <c r="AE18" i="25" s="1"/>
  <c r="AE17" i="25" s="1"/>
  <c r="K18" i="25"/>
  <c r="AD18" i="25" s="1"/>
  <c r="AD17" i="25" s="1"/>
  <c r="AC18" i="25"/>
  <c r="AC17" i="25" s="1"/>
  <c r="AH36" i="25" l="1"/>
  <c r="AJ41" i="25"/>
  <c r="AG30" i="25"/>
  <c r="AD36" i="25"/>
  <c r="AL36" i="25"/>
  <c r="AI36" i="25"/>
  <c r="AG19" i="25"/>
  <c r="Q6" i="25"/>
  <c r="AC19" i="25"/>
  <c r="J6" i="25" s="1"/>
  <c r="AP27" i="25"/>
  <c r="AL30" i="25"/>
  <c r="S6" i="25" s="1"/>
  <c r="AN36" i="25"/>
  <c r="AN27" i="25"/>
  <c r="AM30" i="25"/>
  <c r="T6" i="25" s="1"/>
  <c r="AP36" i="25"/>
  <c r="AM36" i="25"/>
  <c r="L6" i="25"/>
  <c r="AH19" i="25"/>
  <c r="O6" i="25" s="1"/>
  <c r="AF27" i="25"/>
  <c r="M6" i="25" s="1"/>
  <c r="AH30" i="25"/>
  <c r="AC30" i="25"/>
  <c r="AN30" i="25"/>
  <c r="U6" i="25" s="1"/>
  <c r="AE36" i="25"/>
  <c r="AG41" i="25"/>
  <c r="N6" i="25" s="1"/>
  <c r="AK30" i="25"/>
  <c r="R6" i="25" s="1"/>
  <c r="AI19" i="25"/>
  <c r="P6" i="25" s="1"/>
  <c r="AG27" i="25"/>
  <c r="AI30" i="25"/>
  <c r="AD30" i="25"/>
  <c r="K6" i="25" s="1"/>
  <c r="AF36" i="25"/>
  <c r="AQ20" i="25"/>
  <c r="AQ19" i="25" s="1"/>
  <c r="AP42" i="25"/>
  <c r="V20" i="25"/>
  <c r="AO20" i="25" s="1"/>
  <c r="AO19" i="25" s="1"/>
  <c r="AQ42" i="25"/>
  <c r="AQ28" i="25"/>
  <c r="AQ27" i="25" s="1"/>
  <c r="AQ37" i="25"/>
  <c r="AQ36" i="25" s="1"/>
  <c r="AO43" i="25"/>
  <c r="V18" i="25"/>
  <c r="AO18" i="25" s="1"/>
  <c r="AO17" i="25" s="1"/>
  <c r="AQ24" i="25"/>
  <c r="AQ25" i="25"/>
  <c r="AP26" i="25"/>
  <c r="AP23" i="25" s="1"/>
  <c r="V28" i="25"/>
  <c r="AO28" i="25" s="1"/>
  <c r="AR28" i="25"/>
  <c r="AR27" i="25" s="1"/>
  <c r="AP31" i="25"/>
  <c r="AP30" i="25" s="1"/>
  <c r="AP33" i="25"/>
  <c r="AP35" i="25"/>
  <c r="V37" i="25"/>
  <c r="AO37" i="25" s="1"/>
  <c r="AR37" i="25"/>
  <c r="AR36" i="25" s="1"/>
  <c r="AP43" i="25"/>
  <c r="AQ18" i="25"/>
  <c r="AQ17" i="25" s="1"/>
  <c r="V42" i="25"/>
  <c r="AO42" i="25" s="1"/>
  <c r="AO41" i="25" s="1"/>
  <c r="AO29" i="25"/>
  <c r="AQ31" i="25"/>
  <c r="AQ33" i="25"/>
  <c r="AQ35" i="25"/>
  <c r="AO38" i="25"/>
  <c r="AQ43" i="25"/>
  <c r="V31" i="25"/>
  <c r="AO31" i="25" s="1"/>
  <c r="AO30" i="25" s="1"/>
  <c r="AR31" i="25"/>
  <c r="AR33" i="25"/>
  <c r="AR30" i="25" l="1"/>
  <c r="Y6" i="25" s="1"/>
  <c r="AO27" i="25"/>
  <c r="V6" i="25" s="1"/>
  <c r="AQ41" i="25"/>
  <c r="AP41" i="25"/>
  <c r="W6" i="25" s="1"/>
  <c r="AO36" i="25"/>
  <c r="AQ23" i="25"/>
  <c r="X6" i="25" s="1"/>
  <c r="AQ30" i="25"/>
  <c r="AU57" i="23" l="1"/>
  <c r="AT57" i="23"/>
  <c r="AM57" i="23"/>
  <c r="AT53" i="23"/>
  <c r="AM53" i="23"/>
  <c r="AG57" i="23"/>
  <c r="C57" i="23"/>
  <c r="AU53" i="23" l="1"/>
  <c r="AG53" i="23"/>
  <c r="AL57" i="23"/>
  <c r="AL53" i="23"/>
  <c r="AA15" i="23" l="1"/>
  <c r="K32" i="23"/>
  <c r="AG32" i="23" s="1"/>
  <c r="P32" i="23"/>
  <c r="AL32" i="23" s="1"/>
  <c r="Q32" i="23"/>
  <c r="AM32" i="23" s="1"/>
  <c r="X32" i="23"/>
  <c r="AT32" i="23" s="1"/>
  <c r="Y32" i="23"/>
  <c r="AU32" i="23" s="1"/>
  <c r="K33" i="23"/>
  <c r="AG33" i="23" s="1"/>
  <c r="P33" i="23"/>
  <c r="AL33" i="23" s="1"/>
  <c r="Q33" i="23"/>
  <c r="AM33" i="23" s="1"/>
  <c r="X33" i="23"/>
  <c r="AT33" i="23" s="1"/>
  <c r="Y33" i="23"/>
  <c r="AU33" i="23" s="1"/>
  <c r="K34" i="23"/>
  <c r="AG34" i="23" s="1"/>
  <c r="P34" i="23"/>
  <c r="AL34" i="23" s="1"/>
  <c r="Q34" i="23"/>
  <c r="AM34" i="23" s="1"/>
  <c r="X34" i="23"/>
  <c r="AT34" i="23" s="1"/>
  <c r="Y34" i="23"/>
  <c r="AU34" i="23" s="1"/>
  <c r="K35" i="23"/>
  <c r="AG35" i="23" s="1"/>
  <c r="P35" i="23"/>
  <c r="AL35" i="23" s="1"/>
  <c r="Q35" i="23"/>
  <c r="AM35" i="23" s="1"/>
  <c r="X35" i="23"/>
  <c r="AT35" i="23" s="1"/>
  <c r="Y35" i="23"/>
  <c r="AU35" i="23" s="1"/>
  <c r="K36" i="23"/>
  <c r="AG36" i="23" s="1"/>
  <c r="P36" i="23"/>
  <c r="AL36" i="23" s="1"/>
  <c r="Q36" i="23"/>
  <c r="AM36" i="23" s="1"/>
  <c r="X36" i="23"/>
  <c r="AT36" i="23" s="1"/>
  <c r="Y36" i="23"/>
  <c r="AU36" i="23" s="1"/>
  <c r="K39" i="23"/>
  <c r="AG39" i="23" s="1"/>
  <c r="P39" i="23"/>
  <c r="AL39" i="23" s="1"/>
  <c r="Q39" i="23"/>
  <c r="AM39" i="23" s="1"/>
  <c r="X39" i="23"/>
  <c r="AT39" i="23" s="1"/>
  <c r="Y39" i="23"/>
  <c r="AU39" i="23" s="1"/>
  <c r="K40" i="23"/>
  <c r="AG40" i="23" s="1"/>
  <c r="P40" i="23"/>
  <c r="AL40" i="23" s="1"/>
  <c r="Q40" i="23"/>
  <c r="AM40" i="23" s="1"/>
  <c r="X40" i="23"/>
  <c r="AT40" i="23" s="1"/>
  <c r="Y40" i="23"/>
  <c r="AU40" i="23" s="1"/>
  <c r="K42" i="23"/>
  <c r="AG42" i="23" s="1"/>
  <c r="P42" i="23"/>
  <c r="AL42" i="23" s="1"/>
  <c r="Q42" i="23"/>
  <c r="AM42" i="23" s="1"/>
  <c r="X42" i="23"/>
  <c r="AT42" i="23" s="1"/>
  <c r="Y42" i="23"/>
  <c r="AU42" i="23" s="1"/>
  <c r="K43" i="23"/>
  <c r="AG43" i="23" s="1"/>
  <c r="P43" i="23"/>
  <c r="AL43" i="23" s="1"/>
  <c r="Q43" i="23"/>
  <c r="AM43" i="23" s="1"/>
  <c r="X43" i="23"/>
  <c r="AT43" i="23" s="1"/>
  <c r="Y43" i="23"/>
  <c r="AU43" i="23" s="1"/>
  <c r="K46" i="23"/>
  <c r="AG46" i="23" s="1"/>
  <c r="P46" i="23"/>
  <c r="AL46" i="23" s="1"/>
  <c r="Q46" i="23"/>
  <c r="AM46" i="23" s="1"/>
  <c r="X46" i="23"/>
  <c r="AT46" i="23" s="1"/>
  <c r="Y46" i="23"/>
  <c r="AU46" i="23" s="1"/>
  <c r="K47" i="23"/>
  <c r="AG47" i="23" s="1"/>
  <c r="P47" i="23"/>
  <c r="AL47" i="23" s="1"/>
  <c r="Q47" i="23"/>
  <c r="AM47" i="23" s="1"/>
  <c r="X47" i="23"/>
  <c r="AT47" i="23" s="1"/>
  <c r="Y47" i="23"/>
  <c r="AU47" i="23" s="1"/>
  <c r="AM16" i="23"/>
  <c r="AT16" i="23"/>
  <c r="AU16" i="23"/>
  <c r="W47" i="23"/>
  <c r="AS47" i="23" s="1"/>
  <c r="O47" i="23"/>
  <c r="AK47" i="23" s="1"/>
  <c r="N47" i="23"/>
  <c r="AJ47" i="23" s="1"/>
  <c r="M47" i="23"/>
  <c r="AI47" i="23" s="1"/>
  <c r="L47" i="23"/>
  <c r="AH47" i="23" s="1"/>
  <c r="W46" i="23"/>
  <c r="AS46" i="23" s="1"/>
  <c r="O46" i="23"/>
  <c r="AK46" i="23" s="1"/>
  <c r="N46" i="23"/>
  <c r="AJ46" i="23" s="1"/>
  <c r="M46" i="23"/>
  <c r="AI46" i="23" s="1"/>
  <c r="L46" i="23"/>
  <c r="AH46" i="23" s="1"/>
  <c r="W43" i="23"/>
  <c r="AS43" i="23" s="1"/>
  <c r="O43" i="23"/>
  <c r="AK43" i="23" s="1"/>
  <c r="N43" i="23"/>
  <c r="AJ43" i="23" s="1"/>
  <c r="M43" i="23"/>
  <c r="AI43" i="23" s="1"/>
  <c r="L43" i="23"/>
  <c r="AH43" i="23" s="1"/>
  <c r="W40" i="23"/>
  <c r="AS40" i="23" s="1"/>
  <c r="O40" i="23"/>
  <c r="AK40" i="23" s="1"/>
  <c r="N40" i="23"/>
  <c r="AJ40" i="23" s="1"/>
  <c r="M40" i="23"/>
  <c r="AI40" i="23" s="1"/>
  <c r="L40" i="23"/>
  <c r="AH40" i="23" s="1"/>
  <c r="W39" i="23"/>
  <c r="AS39" i="23" s="1"/>
  <c r="O39" i="23"/>
  <c r="AK39" i="23" s="1"/>
  <c r="N39" i="23"/>
  <c r="AJ39" i="23" s="1"/>
  <c r="M39" i="23"/>
  <c r="AI39" i="23" s="1"/>
  <c r="L39" i="23"/>
  <c r="AH39" i="23" s="1"/>
  <c r="W36" i="23"/>
  <c r="AS36" i="23" s="1"/>
  <c r="O36" i="23"/>
  <c r="AK36" i="23" s="1"/>
  <c r="N36" i="23"/>
  <c r="AJ36" i="23" s="1"/>
  <c r="M36" i="23"/>
  <c r="AI36" i="23" s="1"/>
  <c r="L36" i="23"/>
  <c r="AH36" i="23" s="1"/>
  <c r="W35" i="23"/>
  <c r="AS35" i="23" s="1"/>
  <c r="O35" i="23"/>
  <c r="AK35" i="23" s="1"/>
  <c r="N35" i="23"/>
  <c r="AJ35" i="23" s="1"/>
  <c r="M35" i="23"/>
  <c r="AI35" i="23" s="1"/>
  <c r="L35" i="23"/>
  <c r="AH35" i="23" s="1"/>
  <c r="W34" i="23"/>
  <c r="AS34" i="23" s="1"/>
  <c r="O34" i="23"/>
  <c r="AK34" i="23" s="1"/>
  <c r="N34" i="23"/>
  <c r="AJ34" i="23" s="1"/>
  <c r="M34" i="23"/>
  <c r="AI34" i="23" s="1"/>
  <c r="L34" i="23"/>
  <c r="AH34" i="23" s="1"/>
  <c r="W33" i="23"/>
  <c r="AS33" i="23" s="1"/>
  <c r="O33" i="23"/>
  <c r="AK33" i="23" s="1"/>
  <c r="N33" i="23"/>
  <c r="AJ33" i="23" s="1"/>
  <c r="M33" i="23"/>
  <c r="AI33" i="23" s="1"/>
  <c r="L33" i="23"/>
  <c r="AH33" i="23" s="1"/>
  <c r="W32" i="23"/>
  <c r="AS32" i="23" s="1"/>
  <c r="O32" i="23"/>
  <c r="AK32" i="23" s="1"/>
  <c r="N32" i="23"/>
  <c r="AJ32" i="23" s="1"/>
  <c r="M32" i="23"/>
  <c r="AI32" i="23" s="1"/>
  <c r="L32" i="23"/>
  <c r="AH32" i="23" s="1"/>
  <c r="W29" i="23"/>
  <c r="AS29" i="23" s="1"/>
  <c r="O29" i="23"/>
  <c r="AK29" i="23" s="1"/>
  <c r="N29" i="23"/>
  <c r="AJ29" i="23" s="1"/>
  <c r="M29" i="23"/>
  <c r="AI29" i="23" s="1"/>
  <c r="L29" i="23"/>
  <c r="AH29" i="23" s="1"/>
  <c r="W28" i="23"/>
  <c r="AS28" i="23" s="1"/>
  <c r="O28" i="23"/>
  <c r="AK28" i="23" s="1"/>
  <c r="N28" i="23"/>
  <c r="AJ28" i="23" s="1"/>
  <c r="M28" i="23"/>
  <c r="AI28" i="23" s="1"/>
  <c r="L28" i="23"/>
  <c r="AH28" i="23" s="1"/>
  <c r="W20" i="23"/>
  <c r="AS20" i="23" s="1"/>
  <c r="O20" i="23"/>
  <c r="AK20" i="23" s="1"/>
  <c r="N20" i="23"/>
  <c r="AJ20" i="23" s="1"/>
  <c r="M20" i="23"/>
  <c r="AI20" i="23" s="1"/>
  <c r="L20" i="23"/>
  <c r="AH20" i="23" s="1"/>
  <c r="W19" i="23"/>
  <c r="AS19" i="23" s="1"/>
  <c r="O19" i="23"/>
  <c r="AK19" i="23" s="1"/>
  <c r="N19" i="23"/>
  <c r="AJ19" i="23" s="1"/>
  <c r="M19" i="23"/>
  <c r="AI19" i="23" s="1"/>
  <c r="L19" i="23"/>
  <c r="AH19" i="23" s="1"/>
  <c r="O18" i="23"/>
  <c r="AK18" i="23" s="1"/>
  <c r="N18" i="23"/>
  <c r="AJ18" i="23" s="1"/>
  <c r="M18" i="23"/>
  <c r="AI18" i="23" s="1"/>
  <c r="L18" i="23"/>
  <c r="AH18" i="23" s="1"/>
  <c r="K20" i="18"/>
  <c r="AK30" i="23" l="1"/>
  <c r="AR48" i="23"/>
  <c r="AB30" i="23"/>
  <c r="AD44" i="23"/>
  <c r="AC48" i="23"/>
  <c r="AS44" i="23"/>
  <c r="AC30" i="23"/>
  <c r="AR30" i="23"/>
  <c r="AD48" i="23"/>
  <c r="AS48" i="23"/>
  <c r="AH26" i="23"/>
  <c r="AI26" i="23"/>
  <c r="AF26" i="23"/>
  <c r="AB37" i="23"/>
  <c r="AK37" i="23"/>
  <c r="AE44" i="23"/>
  <c r="AD30" i="23"/>
  <c r="AR37" i="23"/>
  <c r="AF44" i="23"/>
  <c r="AA26" i="23"/>
  <c r="AJ26" i="23"/>
  <c r="AC37" i="23"/>
  <c r="AE48" i="23"/>
  <c r="AS30" i="23"/>
  <c r="AA30" i="23"/>
  <c r="AJ30" i="23"/>
  <c r="AI37" i="23"/>
  <c r="AC44" i="23"/>
  <c r="AR44" i="23"/>
  <c r="AB48" i="23"/>
  <c r="AK48" i="23"/>
  <c r="AM44" i="23"/>
  <c r="AD37" i="23"/>
  <c r="AH44" i="23"/>
  <c r="AF48" i="23"/>
  <c r="AL44" i="23"/>
  <c r="AE30" i="23"/>
  <c r="AH48" i="23"/>
  <c r="AI44" i="23"/>
  <c r="AT48" i="23"/>
  <c r="AM48" i="23"/>
  <c r="AU30" i="23"/>
  <c r="AM30" i="23"/>
  <c r="AL21" i="23"/>
  <c r="AU26" i="23"/>
  <c r="AL48" i="23"/>
  <c r="AB26" i="23"/>
  <c r="AK26" i="23"/>
  <c r="AF30" i="23"/>
  <c r="AE37" i="23"/>
  <c r="AC26" i="23"/>
  <c r="AR26" i="23"/>
  <c r="AH30" i="23"/>
  <c r="AF37" i="23"/>
  <c r="AA44" i="23"/>
  <c r="AJ44" i="23"/>
  <c r="AI48" i="23"/>
  <c r="AT26" i="23"/>
  <c r="AU44" i="23"/>
  <c r="AD26" i="23"/>
  <c r="AS26" i="23"/>
  <c r="AI30" i="23"/>
  <c r="AH37" i="23"/>
  <c r="AB44" i="23"/>
  <c r="AK44" i="23"/>
  <c r="AA48" i="23"/>
  <c r="AJ48" i="23"/>
  <c r="AM26" i="23"/>
  <c r="AM21" i="23"/>
  <c r="AT44" i="23"/>
  <c r="AU37" i="23"/>
  <c r="AE26" i="23"/>
  <c r="AL26" i="23"/>
  <c r="AT37" i="23"/>
  <c r="AA37" i="23"/>
  <c r="AJ37" i="23"/>
  <c r="AU21" i="23"/>
  <c r="AM37" i="23"/>
  <c r="AT30" i="23"/>
  <c r="AT21" i="23"/>
  <c r="AU48" i="23"/>
  <c r="AL37" i="23"/>
  <c r="AS37" i="23"/>
  <c r="AL30" i="23"/>
  <c r="AA21" i="23"/>
  <c r="AJ21" i="23"/>
  <c r="AB21" i="23"/>
  <c r="AK21" i="23"/>
  <c r="AC21" i="23"/>
  <c r="AR21" i="23"/>
  <c r="AD21" i="23"/>
  <c r="AS21" i="23"/>
  <c r="AB16" i="23"/>
  <c r="AE21" i="23"/>
  <c r="AF16" i="23"/>
  <c r="AC16" i="23"/>
  <c r="AF21" i="23"/>
  <c r="AD16" i="23"/>
  <c r="AH21" i="23"/>
  <c r="AE16" i="23"/>
  <c r="AI21" i="23"/>
  <c r="AA16" i="23"/>
  <c r="AG21" i="23"/>
  <c r="AG30" i="23"/>
  <c r="AG26" i="23"/>
  <c r="AG37" i="23"/>
  <c r="AP21" i="23"/>
  <c r="AO44" i="23"/>
  <c r="AQ48" i="23"/>
  <c r="AB58" i="23" l="1"/>
  <c r="AT58" i="23"/>
  <c r="AE58" i="23"/>
  <c r="AC58" i="23"/>
  <c r="AF58" i="23"/>
  <c r="AA58" i="23"/>
  <c r="AU58" i="23"/>
  <c r="AM58" i="23"/>
  <c r="AD58" i="23"/>
  <c r="AN30" i="23"/>
  <c r="AN44" i="23"/>
  <c r="AQ44" i="23"/>
  <c r="AP48" i="23"/>
  <c r="AP44" i="23"/>
  <c r="AO48" i="23"/>
  <c r="AO30" i="23"/>
  <c r="AN48" i="23"/>
  <c r="AN37" i="23"/>
  <c r="AP30" i="23"/>
  <c r="AG48" i="23"/>
  <c r="AG44" i="23"/>
  <c r="AQ37" i="23"/>
  <c r="AQ30" i="23"/>
  <c r="AO37" i="23"/>
  <c r="AP37" i="23"/>
  <c r="AO21" i="23"/>
  <c r="AQ16" i="23"/>
  <c r="AO16" i="23"/>
  <c r="AQ21" i="23"/>
  <c r="AK16" i="23"/>
  <c r="AK58" i="23" s="1"/>
  <c r="AI16" i="23"/>
  <c r="AI58" i="23" s="1"/>
  <c r="AS16" i="23"/>
  <c r="AS58" i="23" s="1"/>
  <c r="AN21" i="23"/>
  <c r="AG16" i="23"/>
  <c r="AH16" i="23"/>
  <c r="AH58" i="23" s="1"/>
  <c r="AJ16" i="23"/>
  <c r="AJ58" i="23" s="1"/>
  <c r="AL16" i="23"/>
  <c r="AL58" i="23" s="1"/>
  <c r="AP16" i="23"/>
  <c r="AR16" i="23"/>
  <c r="AR58" i="23" s="1"/>
  <c r="B7" i="21"/>
  <c r="B6" i="21"/>
  <c r="B5" i="21"/>
  <c r="B4" i="21"/>
  <c r="B3" i="21"/>
  <c r="B2" i="21"/>
  <c r="AN43" i="19"/>
  <c r="AM43" i="19"/>
  <c r="AL43" i="19"/>
  <c r="AK43" i="19"/>
  <c r="AF43" i="19"/>
  <c r="AE43" i="19"/>
  <c r="AD43" i="19"/>
  <c r="AC43" i="19"/>
  <c r="U43" i="19"/>
  <c r="T43" i="19"/>
  <c r="S43" i="19"/>
  <c r="R43" i="19"/>
  <c r="Q43" i="19"/>
  <c r="AJ43" i="19" s="1"/>
  <c r="P43" i="19"/>
  <c r="AI43" i="19" s="1"/>
  <c r="O43" i="19"/>
  <c r="AH43" i="19" s="1"/>
  <c r="N43" i="19"/>
  <c r="AG43" i="19" s="1"/>
  <c r="M43" i="19"/>
  <c r="L43" i="19"/>
  <c r="K43" i="19"/>
  <c r="J43" i="19"/>
  <c r="AR42" i="19"/>
  <c r="AR41" i="19" s="1"/>
  <c r="AL42" i="19"/>
  <c r="AK42" i="19"/>
  <c r="AK41" i="19" s="1"/>
  <c r="AJ42" i="19"/>
  <c r="AI42" i="19"/>
  <c r="AG42" i="19"/>
  <c r="AD42" i="19"/>
  <c r="AD41" i="19" s="1"/>
  <c r="AC42" i="19"/>
  <c r="AC41" i="19" s="1"/>
  <c r="V42" i="19"/>
  <c r="AO42" i="19" s="1"/>
  <c r="V42" i="19" a="1"/>
  <c r="AR43" i="19" s="1"/>
  <c r="U42" i="19"/>
  <c r="AN42" i="19" s="1"/>
  <c r="T42" i="19"/>
  <c r="AM42" i="19" s="1"/>
  <c r="S42" i="19"/>
  <c r="R42" i="19"/>
  <c r="Q42" i="19"/>
  <c r="P42" i="19"/>
  <c r="O42" i="19"/>
  <c r="AH42" i="19" s="1"/>
  <c r="AH41" i="19" s="1"/>
  <c r="N42" i="19"/>
  <c r="M42" i="19"/>
  <c r="AF42" i="19" s="1"/>
  <c r="L42" i="19"/>
  <c r="AE42" i="19" s="1"/>
  <c r="AE41" i="19" s="1"/>
  <c r="K42" i="19"/>
  <c r="J42" i="19"/>
  <c r="AR40" i="19"/>
  <c r="AQ40" i="19"/>
  <c r="AP40" i="19"/>
  <c r="AO40" i="19"/>
  <c r="AN40" i="19"/>
  <c r="AM40" i="19"/>
  <c r="AH40" i="19"/>
  <c r="AG40" i="19"/>
  <c r="AF40" i="19"/>
  <c r="AE40" i="19"/>
  <c r="U40" i="19"/>
  <c r="T40" i="19"/>
  <c r="S40" i="19"/>
  <c r="AL40" i="19" s="1"/>
  <c r="R40" i="19"/>
  <c r="AK40" i="19" s="1"/>
  <c r="Q40" i="19"/>
  <c r="AJ40" i="19" s="1"/>
  <c r="P40" i="19"/>
  <c r="AI40" i="19" s="1"/>
  <c r="O40" i="19"/>
  <c r="N40" i="19"/>
  <c r="M40" i="19"/>
  <c r="L40" i="19"/>
  <c r="K40" i="19"/>
  <c r="AD40" i="19" s="1"/>
  <c r="J40" i="19"/>
  <c r="AC40" i="19" s="1"/>
  <c r="AQ38" i="19"/>
  <c r="AL38" i="19"/>
  <c r="AK38" i="19"/>
  <c r="AJ38" i="19"/>
  <c r="AI38" i="19"/>
  <c r="AD38" i="19"/>
  <c r="AC38" i="19"/>
  <c r="U38" i="19"/>
  <c r="AN38" i="19" s="1"/>
  <c r="T38" i="19"/>
  <c r="AM38" i="19" s="1"/>
  <c r="S38" i="19"/>
  <c r="R38" i="19"/>
  <c r="Q38" i="19"/>
  <c r="P38" i="19"/>
  <c r="O38" i="19"/>
  <c r="AH38" i="19" s="1"/>
  <c r="N38" i="19"/>
  <c r="AG38" i="19" s="1"/>
  <c r="M38" i="19"/>
  <c r="AF38" i="19" s="1"/>
  <c r="L38" i="19"/>
  <c r="AE38" i="19" s="1"/>
  <c r="K38" i="19"/>
  <c r="J38" i="19"/>
  <c r="AP37" i="19"/>
  <c r="AM37" i="19"/>
  <c r="AJ37" i="19"/>
  <c r="AI37" i="19"/>
  <c r="AH37" i="19"/>
  <c r="AG37" i="19"/>
  <c r="AE37" i="19"/>
  <c r="V37" i="19" a="1"/>
  <c r="AP38" i="19" s="1"/>
  <c r="U37" i="19"/>
  <c r="AN37" i="19" s="1"/>
  <c r="T37" i="19"/>
  <c r="S37" i="19"/>
  <c r="AL37" i="19" s="1"/>
  <c r="R37" i="19"/>
  <c r="AK37" i="19" s="1"/>
  <c r="Q37" i="19"/>
  <c r="P37" i="19"/>
  <c r="O37" i="19"/>
  <c r="N37" i="19"/>
  <c r="M37" i="19"/>
  <c r="AF37" i="19" s="1"/>
  <c r="L37" i="19"/>
  <c r="K37" i="19"/>
  <c r="AD37" i="19" s="1"/>
  <c r="J37" i="19"/>
  <c r="AC37" i="19" s="1"/>
  <c r="AN35" i="19"/>
  <c r="AM35" i="19"/>
  <c r="AL35" i="19"/>
  <c r="AK35" i="19"/>
  <c r="AF35" i="19"/>
  <c r="AE35" i="19"/>
  <c r="AD35" i="19"/>
  <c r="AC35" i="19"/>
  <c r="U35" i="19"/>
  <c r="T35" i="19"/>
  <c r="S35" i="19"/>
  <c r="R35" i="19"/>
  <c r="Q35" i="19"/>
  <c r="AJ35" i="19" s="1"/>
  <c r="P35" i="19"/>
  <c r="AI35" i="19" s="1"/>
  <c r="O35" i="19"/>
  <c r="AH35" i="19" s="1"/>
  <c r="N35" i="19"/>
  <c r="AG35" i="19" s="1"/>
  <c r="M35" i="19"/>
  <c r="L35" i="19"/>
  <c r="K35" i="19"/>
  <c r="J35" i="19"/>
  <c r="AR34" i="19"/>
  <c r="AO34" i="19"/>
  <c r="AJ34" i="19"/>
  <c r="AI34" i="19"/>
  <c r="AH34" i="19"/>
  <c r="AG34" i="19"/>
  <c r="U34" i="19"/>
  <c r="AN34" i="19" s="1"/>
  <c r="T34" i="19"/>
  <c r="AM34" i="19" s="1"/>
  <c r="S34" i="19"/>
  <c r="AL34" i="19" s="1"/>
  <c r="R34" i="19"/>
  <c r="AK34" i="19" s="1"/>
  <c r="Q34" i="19"/>
  <c r="P34" i="19"/>
  <c r="O34" i="19"/>
  <c r="N34" i="19"/>
  <c r="M34" i="19"/>
  <c r="AF34" i="19" s="1"/>
  <c r="L34" i="19"/>
  <c r="AE34" i="19" s="1"/>
  <c r="K34" i="19"/>
  <c r="AD34" i="19" s="1"/>
  <c r="J34" i="19"/>
  <c r="AC34" i="19" s="1"/>
  <c r="AN33" i="19"/>
  <c r="AM33" i="19"/>
  <c r="AL33" i="19"/>
  <c r="AK33" i="19"/>
  <c r="AF33" i="19"/>
  <c r="AE33" i="19"/>
  <c r="AD33" i="19"/>
  <c r="AC33" i="19"/>
  <c r="U33" i="19"/>
  <c r="T33" i="19"/>
  <c r="S33" i="19"/>
  <c r="R33" i="19"/>
  <c r="Q33" i="19"/>
  <c r="AJ33" i="19" s="1"/>
  <c r="P33" i="19"/>
  <c r="AI33" i="19" s="1"/>
  <c r="O33" i="19"/>
  <c r="AH33" i="19" s="1"/>
  <c r="N33" i="19"/>
  <c r="AG33" i="19" s="1"/>
  <c r="M33" i="19"/>
  <c r="L33" i="19"/>
  <c r="K33" i="19"/>
  <c r="J33" i="19"/>
  <c r="AR32" i="19"/>
  <c r="AO32" i="19"/>
  <c r="AJ32" i="19"/>
  <c r="AI32" i="19"/>
  <c r="AH32" i="19"/>
  <c r="AG32" i="19"/>
  <c r="U32" i="19"/>
  <c r="AN32" i="19" s="1"/>
  <c r="T32" i="19"/>
  <c r="AM32" i="19" s="1"/>
  <c r="S32" i="19"/>
  <c r="AL32" i="19" s="1"/>
  <c r="R32" i="19"/>
  <c r="AK32" i="19" s="1"/>
  <c r="Q32" i="19"/>
  <c r="P32" i="19"/>
  <c r="O32" i="19"/>
  <c r="N32" i="19"/>
  <c r="M32" i="19"/>
  <c r="AF32" i="19" s="1"/>
  <c r="L32" i="19"/>
  <c r="AE32" i="19" s="1"/>
  <c r="K32" i="19"/>
  <c r="AD32" i="19" s="1"/>
  <c r="J32" i="19"/>
  <c r="AC32" i="19" s="1"/>
  <c r="AN31" i="19"/>
  <c r="AM31" i="19"/>
  <c r="AK31" i="19"/>
  <c r="AH31" i="19"/>
  <c r="AH30" i="19" s="1"/>
  <c r="AF31" i="19"/>
  <c r="AE31" i="19"/>
  <c r="AC31" i="19"/>
  <c r="V31" i="19" a="1"/>
  <c r="AR35" i="19" s="1"/>
  <c r="U31" i="19"/>
  <c r="T31" i="19"/>
  <c r="S31" i="19"/>
  <c r="AL31" i="19" s="1"/>
  <c r="R31" i="19"/>
  <c r="Q31" i="19"/>
  <c r="AJ31" i="19" s="1"/>
  <c r="P31" i="19"/>
  <c r="AI31" i="19" s="1"/>
  <c r="O31" i="19"/>
  <c r="N31" i="19"/>
  <c r="AG31" i="19" s="1"/>
  <c r="M31" i="19"/>
  <c r="L31" i="19"/>
  <c r="K31" i="19"/>
  <c r="AD31" i="19" s="1"/>
  <c r="J31" i="19"/>
  <c r="AQ29" i="19"/>
  <c r="AO29" i="19"/>
  <c r="AL29" i="19"/>
  <c r="AI29" i="19"/>
  <c r="AG29" i="19"/>
  <c r="AD29" i="19"/>
  <c r="U29" i="19"/>
  <c r="AN29" i="19" s="1"/>
  <c r="T29" i="19"/>
  <c r="AM29" i="19" s="1"/>
  <c r="S29" i="19"/>
  <c r="R29" i="19"/>
  <c r="AK29" i="19" s="1"/>
  <c r="Q29" i="19"/>
  <c r="AJ29" i="19" s="1"/>
  <c r="P29" i="19"/>
  <c r="O29" i="19"/>
  <c r="AH29" i="19" s="1"/>
  <c r="N29" i="19"/>
  <c r="M29" i="19"/>
  <c r="AF29" i="19" s="1"/>
  <c r="L29" i="19"/>
  <c r="AE29" i="19" s="1"/>
  <c r="K29" i="19"/>
  <c r="J29" i="19"/>
  <c r="AC29" i="19" s="1"/>
  <c r="AP28" i="19"/>
  <c r="AM28" i="19"/>
  <c r="AJ28" i="19"/>
  <c r="AH28" i="19"/>
  <c r="AH27" i="19" s="1"/>
  <c r="AE28" i="19"/>
  <c r="V28" i="19" a="1"/>
  <c r="AP29" i="19" s="1"/>
  <c r="U28" i="19"/>
  <c r="AN28" i="19" s="1"/>
  <c r="T28" i="19"/>
  <c r="S28" i="19"/>
  <c r="AL28" i="19" s="1"/>
  <c r="AL27" i="19" s="1"/>
  <c r="R28" i="19"/>
  <c r="AK28" i="19" s="1"/>
  <c r="Q28" i="19"/>
  <c r="P28" i="19"/>
  <c r="AI28" i="19" s="1"/>
  <c r="AI27" i="19" s="1"/>
  <c r="O28" i="19"/>
  <c r="N28" i="19"/>
  <c r="AG28" i="19" s="1"/>
  <c r="AG27" i="19" s="1"/>
  <c r="M28" i="19"/>
  <c r="AF28" i="19" s="1"/>
  <c r="L28" i="19"/>
  <c r="K28" i="19"/>
  <c r="AD28" i="19" s="1"/>
  <c r="J28" i="19"/>
  <c r="AC28" i="19" s="1"/>
  <c r="AN26" i="19"/>
  <c r="AM26" i="19"/>
  <c r="AL26" i="19"/>
  <c r="AK26" i="19"/>
  <c r="AK23" i="19" s="1"/>
  <c r="AJ26" i="19"/>
  <c r="AI26" i="19"/>
  <c r="AH26" i="19"/>
  <c r="AG26" i="19"/>
  <c r="AF26" i="19"/>
  <c r="AE26" i="19"/>
  <c r="AD26" i="19"/>
  <c r="AC26" i="19"/>
  <c r="AC23" i="19" s="1"/>
  <c r="J26" i="19"/>
  <c r="AN25" i="19"/>
  <c r="AM25" i="19"/>
  <c r="AL25" i="19"/>
  <c r="AK25" i="19"/>
  <c r="AJ25" i="19"/>
  <c r="AI25" i="19"/>
  <c r="AH25" i="19"/>
  <c r="AG25" i="19"/>
  <c r="AF25" i="19"/>
  <c r="AE25" i="19"/>
  <c r="AD25" i="19"/>
  <c r="AC25" i="19"/>
  <c r="AN24" i="19"/>
  <c r="AM24" i="19"/>
  <c r="AL24" i="19"/>
  <c r="AK24" i="19"/>
  <c r="AJ24" i="19"/>
  <c r="AJ23" i="19" s="1"/>
  <c r="AI24" i="19"/>
  <c r="AH24" i="19"/>
  <c r="AH23" i="19" s="1"/>
  <c r="AG24" i="19"/>
  <c r="AF24" i="19"/>
  <c r="AE24" i="19"/>
  <c r="AD24" i="19"/>
  <c r="AC24" i="19"/>
  <c r="AI23" i="19"/>
  <c r="AR22" i="19"/>
  <c r="AQ22" i="19"/>
  <c r="AP22" i="19"/>
  <c r="AO22" i="19"/>
  <c r="AN22" i="19"/>
  <c r="AL22" i="19"/>
  <c r="AK22" i="19"/>
  <c r="AI22" i="19"/>
  <c r="AF22" i="19"/>
  <c r="AD22" i="19"/>
  <c r="AC22" i="19"/>
  <c r="U22" i="19"/>
  <c r="T22" i="19"/>
  <c r="AM22" i="19" s="1"/>
  <c r="S22" i="19"/>
  <c r="R22" i="19"/>
  <c r="Q22" i="19"/>
  <c r="AJ22" i="19" s="1"/>
  <c r="P22" i="19"/>
  <c r="O22" i="19"/>
  <c r="AH22" i="19" s="1"/>
  <c r="N22" i="19"/>
  <c r="AG22" i="19" s="1"/>
  <c r="M22" i="19"/>
  <c r="L22" i="19"/>
  <c r="AE22" i="19" s="1"/>
  <c r="K22" i="19"/>
  <c r="J22" i="19"/>
  <c r="AR21" i="19"/>
  <c r="AP21" i="19"/>
  <c r="AM21" i="19"/>
  <c r="AL21" i="19"/>
  <c r="AJ21" i="19"/>
  <c r="AG21" i="19"/>
  <c r="AE21" i="19"/>
  <c r="AD21" i="19"/>
  <c r="V21" i="19"/>
  <c r="AO21" i="19" s="1"/>
  <c r="V21" i="19" a="1"/>
  <c r="AQ21" i="19" s="1"/>
  <c r="U21" i="19"/>
  <c r="AN21" i="19" s="1"/>
  <c r="T21" i="19"/>
  <c r="S21" i="19"/>
  <c r="R21" i="19"/>
  <c r="AK21" i="19" s="1"/>
  <c r="Q21" i="19"/>
  <c r="P21" i="19"/>
  <c r="AI21" i="19" s="1"/>
  <c r="O21" i="19"/>
  <c r="AH21" i="19" s="1"/>
  <c r="N21" i="19"/>
  <c r="M21" i="19"/>
  <c r="AF21" i="19" s="1"/>
  <c r="L21" i="19"/>
  <c r="K21" i="19"/>
  <c r="J21" i="19"/>
  <c r="AC21" i="19" s="1"/>
  <c r="AR20" i="19"/>
  <c r="AP20" i="19"/>
  <c r="AP19" i="19" s="1"/>
  <c r="AM20" i="19"/>
  <c r="AM19" i="19" s="1"/>
  <c r="AK20" i="19"/>
  <c r="AJ20" i="19"/>
  <c r="AH20" i="19"/>
  <c r="AH19" i="19" s="1"/>
  <c r="AE20" i="19"/>
  <c r="AC20" i="19"/>
  <c r="V20" i="19"/>
  <c r="AO20" i="19" s="1"/>
  <c r="V20" i="19" a="1"/>
  <c r="AQ20" i="19" s="1"/>
  <c r="AQ19" i="19" s="1"/>
  <c r="U20" i="19"/>
  <c r="AN20" i="19" s="1"/>
  <c r="AN19" i="19" s="1"/>
  <c r="T20" i="19"/>
  <c r="S20" i="19"/>
  <c r="AL20" i="19" s="1"/>
  <c r="R20" i="19"/>
  <c r="Q20" i="19"/>
  <c r="P20" i="19"/>
  <c r="AI20" i="19" s="1"/>
  <c r="O20" i="19"/>
  <c r="N20" i="19"/>
  <c r="AG20" i="19" s="1"/>
  <c r="AG19" i="19" s="1"/>
  <c r="M20" i="19"/>
  <c r="AF20" i="19" s="1"/>
  <c r="L20" i="19"/>
  <c r="K20" i="19"/>
  <c r="AD20" i="19" s="1"/>
  <c r="J20" i="19"/>
  <c r="AN18" i="19"/>
  <c r="AN17" i="19" s="1"/>
  <c r="AK18" i="19"/>
  <c r="AK17" i="19" s="1"/>
  <c r="AI18" i="19"/>
  <c r="AI17" i="19" s="1"/>
  <c r="AH18" i="19"/>
  <c r="AH17" i="19" s="1"/>
  <c r="AF18" i="19"/>
  <c r="AF17" i="19" s="1"/>
  <c r="AC18" i="19"/>
  <c r="AC17" i="19" s="1"/>
  <c r="V18" i="19" a="1"/>
  <c r="AQ18" i="19" s="1"/>
  <c r="AQ17" i="19" s="1"/>
  <c r="U18" i="19"/>
  <c r="T18" i="19"/>
  <c r="AM18" i="19" s="1"/>
  <c r="AM17" i="19" s="1"/>
  <c r="S18" i="19"/>
  <c r="AL18" i="19" s="1"/>
  <c r="AL17" i="19" s="1"/>
  <c r="R18" i="19"/>
  <c r="Q18" i="19"/>
  <c r="AJ18" i="19" s="1"/>
  <c r="AJ17" i="19" s="1"/>
  <c r="P18" i="19"/>
  <c r="O18" i="19"/>
  <c r="N18" i="19"/>
  <c r="AG18" i="19" s="1"/>
  <c r="AG17" i="19" s="1"/>
  <c r="M18" i="19"/>
  <c r="L18" i="19"/>
  <c r="AE18" i="19" s="1"/>
  <c r="AE17" i="19" s="1"/>
  <c r="K18" i="19"/>
  <c r="AD18" i="19" s="1"/>
  <c r="AD17" i="19" s="1"/>
  <c r="J18" i="19"/>
  <c r="AN43" i="18"/>
  <c r="AM43" i="18"/>
  <c r="AL43" i="18"/>
  <c r="AK43" i="18"/>
  <c r="AF43" i="18"/>
  <c r="AE43" i="18"/>
  <c r="AD43" i="18"/>
  <c r="AC43" i="18"/>
  <c r="U43" i="18"/>
  <c r="T43" i="18"/>
  <c r="S43" i="18"/>
  <c r="R43" i="18"/>
  <c r="Q43" i="18"/>
  <c r="AJ43" i="18" s="1"/>
  <c r="P43" i="18"/>
  <c r="AI43" i="18" s="1"/>
  <c r="O43" i="18"/>
  <c r="AH43" i="18" s="1"/>
  <c r="N43" i="18"/>
  <c r="AG43" i="18" s="1"/>
  <c r="M43" i="18"/>
  <c r="L43" i="18"/>
  <c r="K43" i="18"/>
  <c r="J43" i="18"/>
  <c r="AR42" i="18"/>
  <c r="AP42" i="18"/>
  <c r="AO42" i="18"/>
  <c r="AL42" i="18"/>
  <c r="AK42" i="18"/>
  <c r="AK41" i="18" s="1"/>
  <c r="AJ42" i="18"/>
  <c r="AI42" i="18"/>
  <c r="AH42" i="18"/>
  <c r="AG42" i="18"/>
  <c r="AG41" i="18" s="1"/>
  <c r="AD42" i="18"/>
  <c r="AC42" i="18"/>
  <c r="AC41" i="18" s="1"/>
  <c r="V42" i="18"/>
  <c r="V42" i="18" a="1"/>
  <c r="AR43" i="18" s="1"/>
  <c r="U42" i="18"/>
  <c r="AN42" i="18" s="1"/>
  <c r="T42" i="18"/>
  <c r="AM42" i="18" s="1"/>
  <c r="AM41" i="18" s="1"/>
  <c r="S42" i="18"/>
  <c r="R42" i="18"/>
  <c r="Q42" i="18"/>
  <c r="P42" i="18"/>
  <c r="O42" i="18"/>
  <c r="N42" i="18"/>
  <c r="M42" i="18"/>
  <c r="AF42" i="18" s="1"/>
  <c r="AF41" i="18" s="1"/>
  <c r="L42" i="18"/>
  <c r="AE42" i="18" s="1"/>
  <c r="AE41" i="18" s="1"/>
  <c r="K42" i="18"/>
  <c r="J42" i="18"/>
  <c r="AR40" i="18"/>
  <c r="AQ40" i="18"/>
  <c r="AP40" i="18"/>
  <c r="AO40" i="18"/>
  <c r="AN40" i="18"/>
  <c r="AM40" i="18"/>
  <c r="AH40" i="18"/>
  <c r="AG40" i="18"/>
  <c r="AF40" i="18"/>
  <c r="AE40" i="18"/>
  <c r="U40" i="18"/>
  <c r="T40" i="18"/>
  <c r="S40" i="18"/>
  <c r="AL40" i="18" s="1"/>
  <c r="R40" i="18"/>
  <c r="AK40" i="18" s="1"/>
  <c r="Q40" i="18"/>
  <c r="AJ40" i="18" s="1"/>
  <c r="P40" i="18"/>
  <c r="AI40" i="18" s="1"/>
  <c r="O40" i="18"/>
  <c r="N40" i="18"/>
  <c r="M40" i="18"/>
  <c r="L40" i="18"/>
  <c r="K40" i="18"/>
  <c r="AD40" i="18" s="1"/>
  <c r="J40" i="18"/>
  <c r="AC40" i="18" s="1"/>
  <c r="AR38" i="18"/>
  <c r="AQ38" i="18"/>
  <c r="AL38" i="18"/>
  <c r="AK38" i="18"/>
  <c r="AJ38" i="18"/>
  <c r="AI38" i="18"/>
  <c r="AD38" i="18"/>
  <c r="AC38" i="18"/>
  <c r="U38" i="18"/>
  <c r="AN38" i="18" s="1"/>
  <c r="T38" i="18"/>
  <c r="AM38" i="18" s="1"/>
  <c r="S38" i="18"/>
  <c r="R38" i="18"/>
  <c r="Q38" i="18"/>
  <c r="P38" i="18"/>
  <c r="O38" i="18"/>
  <c r="AH38" i="18" s="1"/>
  <c r="N38" i="18"/>
  <c r="AG38" i="18" s="1"/>
  <c r="M38" i="18"/>
  <c r="AF38" i="18" s="1"/>
  <c r="L38" i="18"/>
  <c r="AE38" i="18" s="1"/>
  <c r="K38" i="18"/>
  <c r="J38" i="18"/>
  <c r="AP37" i="18"/>
  <c r="AN37" i="18"/>
  <c r="AM37" i="18"/>
  <c r="AJ37" i="18"/>
  <c r="AI37" i="18"/>
  <c r="AH37" i="18"/>
  <c r="AG37" i="18"/>
  <c r="AF37" i="18"/>
  <c r="AE37" i="18"/>
  <c r="V37" i="18" a="1"/>
  <c r="AP38" i="18" s="1"/>
  <c r="U37" i="18"/>
  <c r="T37" i="18"/>
  <c r="S37" i="18"/>
  <c r="AL37" i="18" s="1"/>
  <c r="R37" i="18"/>
  <c r="AK37" i="18" s="1"/>
  <c r="Q37" i="18"/>
  <c r="P37" i="18"/>
  <c r="O37" i="18"/>
  <c r="N37" i="18"/>
  <c r="M37" i="18"/>
  <c r="L37" i="18"/>
  <c r="K37" i="18"/>
  <c r="AD37" i="18" s="1"/>
  <c r="J37" i="18"/>
  <c r="AC37" i="18" s="1"/>
  <c r="AN35" i="18"/>
  <c r="AM35" i="18"/>
  <c r="AL35" i="18"/>
  <c r="AK35" i="18"/>
  <c r="AF35" i="18"/>
  <c r="AE35" i="18"/>
  <c r="AD35" i="18"/>
  <c r="AC35" i="18"/>
  <c r="U35" i="18"/>
  <c r="T35" i="18"/>
  <c r="S35" i="18"/>
  <c r="R35" i="18"/>
  <c r="Q35" i="18"/>
  <c r="AJ35" i="18" s="1"/>
  <c r="P35" i="18"/>
  <c r="AI35" i="18" s="1"/>
  <c r="O35" i="18"/>
  <c r="AH35" i="18" s="1"/>
  <c r="N35" i="18"/>
  <c r="AG35" i="18" s="1"/>
  <c r="M35" i="18"/>
  <c r="L35" i="18"/>
  <c r="K35" i="18"/>
  <c r="J35" i="18"/>
  <c r="AR34" i="18"/>
  <c r="AQ34" i="18"/>
  <c r="AP34" i="18"/>
  <c r="AO34" i="18"/>
  <c r="AJ34" i="18"/>
  <c r="AI34" i="18"/>
  <c r="AH34" i="18"/>
  <c r="AG34" i="18"/>
  <c r="U34" i="18"/>
  <c r="AN34" i="18" s="1"/>
  <c r="T34" i="18"/>
  <c r="AM34" i="18" s="1"/>
  <c r="S34" i="18"/>
  <c r="AL34" i="18" s="1"/>
  <c r="R34" i="18"/>
  <c r="AK34" i="18" s="1"/>
  <c r="Q34" i="18"/>
  <c r="P34" i="18"/>
  <c r="O34" i="18"/>
  <c r="N34" i="18"/>
  <c r="M34" i="18"/>
  <c r="AF34" i="18" s="1"/>
  <c r="L34" i="18"/>
  <c r="AE34" i="18" s="1"/>
  <c r="K34" i="18"/>
  <c r="AD34" i="18" s="1"/>
  <c r="J34" i="18"/>
  <c r="AC34" i="18" s="1"/>
  <c r="AO33" i="18"/>
  <c r="AN33" i="18"/>
  <c r="AM33" i="18"/>
  <c r="AL33" i="18"/>
  <c r="AK33" i="18"/>
  <c r="AF33" i="18"/>
  <c r="AE33" i="18"/>
  <c r="AD33" i="18"/>
  <c r="AC33" i="18"/>
  <c r="U33" i="18"/>
  <c r="T33" i="18"/>
  <c r="S33" i="18"/>
  <c r="R33" i="18"/>
  <c r="Q33" i="18"/>
  <c r="AJ33" i="18" s="1"/>
  <c r="P33" i="18"/>
  <c r="AI33" i="18" s="1"/>
  <c r="O33" i="18"/>
  <c r="AH33" i="18" s="1"/>
  <c r="N33" i="18"/>
  <c r="AG33" i="18" s="1"/>
  <c r="M33" i="18"/>
  <c r="L33" i="18"/>
  <c r="K33" i="18"/>
  <c r="J33" i="18"/>
  <c r="AR32" i="18"/>
  <c r="AQ32" i="18"/>
  <c r="AP32" i="18"/>
  <c r="AO32" i="18"/>
  <c r="AJ32" i="18"/>
  <c r="AI32" i="18"/>
  <c r="AH32" i="18"/>
  <c r="AG32" i="18"/>
  <c r="U32" i="18"/>
  <c r="AN32" i="18" s="1"/>
  <c r="T32" i="18"/>
  <c r="AM32" i="18" s="1"/>
  <c r="S32" i="18"/>
  <c r="AL32" i="18" s="1"/>
  <c r="R32" i="18"/>
  <c r="AK32" i="18" s="1"/>
  <c r="Q32" i="18"/>
  <c r="P32" i="18"/>
  <c r="O32" i="18"/>
  <c r="N32" i="18"/>
  <c r="M32" i="18"/>
  <c r="AF32" i="18" s="1"/>
  <c r="L32" i="18"/>
  <c r="AE32" i="18" s="1"/>
  <c r="K32" i="18"/>
  <c r="AD32" i="18" s="1"/>
  <c r="J32" i="18"/>
  <c r="AC32" i="18" s="1"/>
  <c r="AN31" i="18"/>
  <c r="AM31" i="18"/>
  <c r="AL31" i="18"/>
  <c r="AK31" i="18"/>
  <c r="AG31" i="18"/>
  <c r="AF31" i="18"/>
  <c r="AE31" i="18"/>
  <c r="AD31" i="18"/>
  <c r="AC31" i="18"/>
  <c r="V31" i="18" a="1"/>
  <c r="AR35" i="18" s="1"/>
  <c r="U31" i="18"/>
  <c r="T31" i="18"/>
  <c r="S31" i="18"/>
  <c r="R31" i="18"/>
  <c r="Q31" i="18"/>
  <c r="AJ31" i="18" s="1"/>
  <c r="P31" i="18"/>
  <c r="AI31" i="18" s="1"/>
  <c r="O31" i="18"/>
  <c r="AH31" i="18" s="1"/>
  <c r="N31" i="18"/>
  <c r="M31" i="18"/>
  <c r="L31" i="18"/>
  <c r="K31" i="18"/>
  <c r="J31" i="18"/>
  <c r="AR29" i="18"/>
  <c r="AQ29" i="18"/>
  <c r="AL29" i="18"/>
  <c r="AK29" i="18"/>
  <c r="AJ29" i="18"/>
  <c r="AI29" i="18"/>
  <c r="AD29" i="18"/>
  <c r="AC29" i="18"/>
  <c r="U29" i="18"/>
  <c r="AN29" i="18" s="1"/>
  <c r="T29" i="18"/>
  <c r="AM29" i="18" s="1"/>
  <c r="S29" i="18"/>
  <c r="R29" i="18"/>
  <c r="Q29" i="18"/>
  <c r="P29" i="18"/>
  <c r="O29" i="18"/>
  <c r="AH29" i="18" s="1"/>
  <c r="N29" i="18"/>
  <c r="AG29" i="18" s="1"/>
  <c r="M29" i="18"/>
  <c r="AF29" i="18" s="1"/>
  <c r="L29" i="18"/>
  <c r="AE29" i="18" s="1"/>
  <c r="K29" i="18"/>
  <c r="J29" i="18"/>
  <c r="AP28" i="18"/>
  <c r="AN28" i="18"/>
  <c r="AM28" i="18"/>
  <c r="AM27" i="18" s="1"/>
  <c r="AI28" i="18"/>
  <c r="AH28" i="18"/>
  <c r="AG28" i="18"/>
  <c r="AF28" i="18"/>
  <c r="AE28" i="18"/>
  <c r="V28" i="18" a="1"/>
  <c r="AP29" i="18" s="1"/>
  <c r="U28" i="18"/>
  <c r="T28" i="18"/>
  <c r="S28" i="18"/>
  <c r="AL28" i="18" s="1"/>
  <c r="R28" i="18"/>
  <c r="AK28" i="18" s="1"/>
  <c r="AK27" i="18" s="1"/>
  <c r="Q28" i="18"/>
  <c r="AJ28" i="18" s="1"/>
  <c r="P28" i="18"/>
  <c r="O28" i="18"/>
  <c r="N28" i="18"/>
  <c r="M28" i="18"/>
  <c r="L28" i="18"/>
  <c r="K28" i="18"/>
  <c r="AD28" i="18" s="1"/>
  <c r="J28" i="18"/>
  <c r="AC28" i="18" s="1"/>
  <c r="AC27" i="18" s="1"/>
  <c r="AN26" i="18"/>
  <c r="AM26" i="18"/>
  <c r="AL26" i="18"/>
  <c r="AK26" i="18"/>
  <c r="AK23" i="18" s="1"/>
  <c r="AJ26" i="18"/>
  <c r="AI26" i="18"/>
  <c r="AI23" i="18" s="1"/>
  <c r="AH26" i="18"/>
  <c r="AG26" i="18"/>
  <c r="AF26" i="18"/>
  <c r="AE26" i="18"/>
  <c r="AD26" i="18"/>
  <c r="AC26" i="18"/>
  <c r="AC23" i="18" s="1"/>
  <c r="J26" i="18"/>
  <c r="AN25" i="18"/>
  <c r="AM25" i="18"/>
  <c r="AL25" i="18"/>
  <c r="AK25" i="18"/>
  <c r="AJ25" i="18"/>
  <c r="AI25" i="18"/>
  <c r="AH25" i="18"/>
  <c r="AH23" i="18" s="1"/>
  <c r="AG25" i="18"/>
  <c r="AF25" i="18"/>
  <c r="AE25" i="18"/>
  <c r="AD25" i="18"/>
  <c r="AC25" i="18"/>
  <c r="AN24" i="18"/>
  <c r="AM24" i="18"/>
  <c r="AL24" i="18"/>
  <c r="AL23" i="18" s="1"/>
  <c r="AK24" i="18"/>
  <c r="AJ24" i="18"/>
  <c r="AJ23" i="18" s="1"/>
  <c r="AI24" i="18"/>
  <c r="AH24" i="18"/>
  <c r="AG24" i="18"/>
  <c r="AF24" i="18"/>
  <c r="AF23" i="18" s="1"/>
  <c r="AE24" i="18"/>
  <c r="AD24" i="18"/>
  <c r="AD23" i="18" s="1"/>
  <c r="AC24" i="18"/>
  <c r="AN23" i="18"/>
  <c r="AG23" i="18"/>
  <c r="AR22" i="18"/>
  <c r="AQ22" i="18"/>
  <c r="AP22" i="18"/>
  <c r="AO22" i="18"/>
  <c r="AN22" i="18"/>
  <c r="AI22" i="18"/>
  <c r="AH22" i="18"/>
  <c r="AG22" i="18"/>
  <c r="AF22" i="18"/>
  <c r="U22" i="18"/>
  <c r="T22" i="18"/>
  <c r="AM22" i="18" s="1"/>
  <c r="S22" i="18"/>
  <c r="AL22" i="18" s="1"/>
  <c r="R22" i="18"/>
  <c r="AK22" i="18" s="1"/>
  <c r="Q22" i="18"/>
  <c r="AJ22" i="18" s="1"/>
  <c r="P22" i="18"/>
  <c r="O22" i="18"/>
  <c r="N22" i="18"/>
  <c r="M22" i="18"/>
  <c r="L22" i="18"/>
  <c r="AE22" i="18" s="1"/>
  <c r="K22" i="18"/>
  <c r="AD22" i="18" s="1"/>
  <c r="J22" i="18"/>
  <c r="AC22" i="18" s="1"/>
  <c r="AR21" i="18"/>
  <c r="AN21" i="18"/>
  <c r="AM21" i="18"/>
  <c r="AL21" i="18"/>
  <c r="AK21" i="18"/>
  <c r="AJ21" i="18"/>
  <c r="AF21" i="18"/>
  <c r="AE21" i="18"/>
  <c r="AD21" i="18"/>
  <c r="AC21" i="18"/>
  <c r="V21" i="18"/>
  <c r="AO21" i="18" s="1"/>
  <c r="V21" i="18" a="1"/>
  <c r="AQ21" i="18" s="1"/>
  <c r="U21" i="18"/>
  <c r="T21" i="18"/>
  <c r="S21" i="18"/>
  <c r="R21" i="18"/>
  <c r="Q21" i="18"/>
  <c r="P21" i="18"/>
  <c r="AI21" i="18" s="1"/>
  <c r="O21" i="18"/>
  <c r="AH21" i="18" s="1"/>
  <c r="N21" i="18"/>
  <c r="AG21" i="18" s="1"/>
  <c r="M21" i="18"/>
  <c r="L21" i="18"/>
  <c r="K21" i="18"/>
  <c r="J21" i="18"/>
  <c r="AP20" i="18"/>
  <c r="AL20" i="18"/>
  <c r="AK20" i="18"/>
  <c r="AJ20" i="18"/>
  <c r="AJ19" i="18" s="1"/>
  <c r="AI20" i="18"/>
  <c r="AH20" i="18"/>
  <c r="AH19" i="18" s="1"/>
  <c r="AD20" i="18"/>
  <c r="AC20" i="18"/>
  <c r="V20" i="18" a="1"/>
  <c r="AR20" i="18" s="1"/>
  <c r="U20" i="18"/>
  <c r="AN20" i="18" s="1"/>
  <c r="AN19" i="18" s="1"/>
  <c r="T20" i="18"/>
  <c r="AM20" i="18" s="1"/>
  <c r="S20" i="18"/>
  <c r="R20" i="18"/>
  <c r="Q20" i="18"/>
  <c r="P20" i="18"/>
  <c r="O20" i="18"/>
  <c r="N20" i="18"/>
  <c r="AG20" i="18" s="1"/>
  <c r="M20" i="18"/>
  <c r="AF20" i="18" s="1"/>
  <c r="L20" i="18"/>
  <c r="AE20" i="18" s="1"/>
  <c r="J20" i="18"/>
  <c r="AN18" i="18"/>
  <c r="AN17" i="18" s="1"/>
  <c r="AJ18" i="18"/>
  <c r="AJ17" i="18" s="1"/>
  <c r="AI18" i="18"/>
  <c r="AI17" i="18" s="1"/>
  <c r="AH18" i="18"/>
  <c r="AH17" i="18" s="1"/>
  <c r="AG18" i="18"/>
  <c r="AG17" i="18" s="1"/>
  <c r="AF18" i="18"/>
  <c r="AF17" i="18" s="1"/>
  <c r="V18" i="18" a="1"/>
  <c r="AQ18" i="18" s="1"/>
  <c r="AQ17" i="18" s="1"/>
  <c r="U18" i="18"/>
  <c r="T18" i="18"/>
  <c r="AM18" i="18" s="1"/>
  <c r="AM17" i="18" s="1"/>
  <c r="S18" i="18"/>
  <c r="AL18" i="18" s="1"/>
  <c r="AL17" i="18" s="1"/>
  <c r="R18" i="18"/>
  <c r="AK18" i="18" s="1"/>
  <c r="AK17" i="18" s="1"/>
  <c r="Q18" i="18"/>
  <c r="P18" i="18"/>
  <c r="O18" i="18"/>
  <c r="N18" i="18"/>
  <c r="M18" i="18"/>
  <c r="L18" i="18"/>
  <c r="AE18" i="18" s="1"/>
  <c r="AE17" i="18" s="1"/>
  <c r="K18" i="18"/>
  <c r="AD18" i="18" s="1"/>
  <c r="AD17" i="18" s="1"/>
  <c r="J18" i="18"/>
  <c r="AC18" i="18" s="1"/>
  <c r="AC17" i="18" s="1"/>
  <c r="AN43" i="15"/>
  <c r="AL43" i="15"/>
  <c r="AK43" i="15"/>
  <c r="AF43" i="15"/>
  <c r="AD43" i="15"/>
  <c r="AC43" i="15"/>
  <c r="U43" i="15"/>
  <c r="T43" i="15"/>
  <c r="AM43" i="15" s="1"/>
  <c r="S43" i="15"/>
  <c r="R43" i="15"/>
  <c r="Q43" i="15"/>
  <c r="AJ43" i="15" s="1"/>
  <c r="P43" i="15"/>
  <c r="AI43" i="15" s="1"/>
  <c r="O43" i="15"/>
  <c r="AH43" i="15" s="1"/>
  <c r="N43" i="15"/>
  <c r="AG43" i="15" s="1"/>
  <c r="M43" i="15"/>
  <c r="L43" i="15"/>
  <c r="AE43" i="15" s="1"/>
  <c r="K43" i="15"/>
  <c r="J43" i="15"/>
  <c r="AP42" i="15"/>
  <c r="AJ42" i="15"/>
  <c r="AH42" i="15"/>
  <c r="AH41" i="15" s="1"/>
  <c r="AG42" i="15"/>
  <c r="V42" i="15" a="1"/>
  <c r="AR43" i="15" s="1"/>
  <c r="U42" i="15"/>
  <c r="AN42" i="15" s="1"/>
  <c r="AN41" i="15" s="1"/>
  <c r="T42" i="15"/>
  <c r="AM42" i="15" s="1"/>
  <c r="S42" i="15"/>
  <c r="AL42" i="15" s="1"/>
  <c r="AL41" i="15" s="1"/>
  <c r="R42" i="15"/>
  <c r="AK42" i="15" s="1"/>
  <c r="AK41" i="15" s="1"/>
  <c r="Q42" i="15"/>
  <c r="P42" i="15"/>
  <c r="AI42" i="15" s="1"/>
  <c r="O42" i="15"/>
  <c r="N42" i="15"/>
  <c r="M42" i="15"/>
  <c r="AF42" i="15" s="1"/>
  <c r="L42" i="15"/>
  <c r="AE42" i="15" s="1"/>
  <c r="K42" i="15"/>
  <c r="AD42" i="15" s="1"/>
  <c r="AD41" i="15" s="1"/>
  <c r="J42" i="15"/>
  <c r="AC42" i="15" s="1"/>
  <c r="AC41" i="15" s="1"/>
  <c r="AR40" i="15"/>
  <c r="AQ40" i="15"/>
  <c r="AP40" i="15"/>
  <c r="AO40" i="15"/>
  <c r="AN40" i="15"/>
  <c r="AM40" i="15"/>
  <c r="AH40" i="15"/>
  <c r="AG40" i="15"/>
  <c r="AF40" i="15"/>
  <c r="AE40" i="15"/>
  <c r="U40" i="15"/>
  <c r="T40" i="15"/>
  <c r="S40" i="15"/>
  <c r="AL40" i="15" s="1"/>
  <c r="R40" i="15"/>
  <c r="AK40" i="15" s="1"/>
  <c r="Q40" i="15"/>
  <c r="AJ40" i="15" s="1"/>
  <c r="P40" i="15"/>
  <c r="AI40" i="15" s="1"/>
  <c r="O40" i="15"/>
  <c r="N40" i="15"/>
  <c r="M40" i="15"/>
  <c r="L40" i="15"/>
  <c r="K40" i="15"/>
  <c r="AD40" i="15" s="1"/>
  <c r="J40" i="15"/>
  <c r="AC40" i="15" s="1"/>
  <c r="AR38" i="15"/>
  <c r="AQ38" i="15"/>
  <c r="AL38" i="15"/>
  <c r="AK38" i="15"/>
  <c r="AJ38" i="15"/>
  <c r="AI38" i="15"/>
  <c r="AD38" i="15"/>
  <c r="AC38" i="15"/>
  <c r="U38" i="15"/>
  <c r="AN38" i="15" s="1"/>
  <c r="T38" i="15"/>
  <c r="AM38" i="15" s="1"/>
  <c r="S38" i="15"/>
  <c r="R38" i="15"/>
  <c r="Q38" i="15"/>
  <c r="P38" i="15"/>
  <c r="O38" i="15"/>
  <c r="AH38" i="15" s="1"/>
  <c r="N38" i="15"/>
  <c r="AG38" i="15" s="1"/>
  <c r="M38" i="15"/>
  <c r="AF38" i="15" s="1"/>
  <c r="L38" i="15"/>
  <c r="AE38" i="15" s="1"/>
  <c r="K38" i="15"/>
  <c r="J38" i="15"/>
  <c r="AN37" i="15"/>
  <c r="AM37" i="15"/>
  <c r="AM36" i="15" s="1"/>
  <c r="AJ37" i="15"/>
  <c r="AI37" i="15"/>
  <c r="AH37" i="15"/>
  <c r="AG37" i="15"/>
  <c r="AG36" i="15" s="1"/>
  <c r="AF37" i="15"/>
  <c r="AE37" i="15"/>
  <c r="V37" i="15" a="1"/>
  <c r="AP38" i="15" s="1"/>
  <c r="U37" i="15"/>
  <c r="T37" i="15"/>
  <c r="S37" i="15"/>
  <c r="AL37" i="15" s="1"/>
  <c r="R37" i="15"/>
  <c r="AK37" i="15" s="1"/>
  <c r="AK36" i="15" s="1"/>
  <c r="Q37" i="15"/>
  <c r="P37" i="15"/>
  <c r="O37" i="15"/>
  <c r="N37" i="15"/>
  <c r="M37" i="15"/>
  <c r="L37" i="15"/>
  <c r="K37" i="15"/>
  <c r="AD37" i="15" s="1"/>
  <c r="J37" i="15"/>
  <c r="AC37" i="15" s="1"/>
  <c r="AC36" i="15" s="1"/>
  <c r="AN35" i="15"/>
  <c r="AM35" i="15"/>
  <c r="AL35" i="15"/>
  <c r="AK35" i="15"/>
  <c r="AF35" i="15"/>
  <c r="AE35" i="15"/>
  <c r="AD35" i="15"/>
  <c r="AC35" i="15"/>
  <c r="U35" i="15"/>
  <c r="T35" i="15"/>
  <c r="S35" i="15"/>
  <c r="R35" i="15"/>
  <c r="Q35" i="15"/>
  <c r="AJ35" i="15" s="1"/>
  <c r="P35" i="15"/>
  <c r="AI35" i="15" s="1"/>
  <c r="O35" i="15"/>
  <c r="AH35" i="15" s="1"/>
  <c r="N35" i="15"/>
  <c r="AG35" i="15" s="1"/>
  <c r="M35" i="15"/>
  <c r="L35" i="15"/>
  <c r="K35" i="15"/>
  <c r="J35" i="15"/>
  <c r="AP34" i="15"/>
  <c r="AO34" i="15"/>
  <c r="AJ34" i="15"/>
  <c r="AI34" i="15"/>
  <c r="AH34" i="15"/>
  <c r="AG34" i="15"/>
  <c r="U34" i="15"/>
  <c r="AN34" i="15" s="1"/>
  <c r="T34" i="15"/>
  <c r="AM34" i="15" s="1"/>
  <c r="S34" i="15"/>
  <c r="AL34" i="15" s="1"/>
  <c r="R34" i="15"/>
  <c r="AK34" i="15" s="1"/>
  <c r="Q34" i="15"/>
  <c r="P34" i="15"/>
  <c r="O34" i="15"/>
  <c r="N34" i="15"/>
  <c r="M34" i="15"/>
  <c r="AF34" i="15" s="1"/>
  <c r="L34" i="15"/>
  <c r="AE34" i="15" s="1"/>
  <c r="K34" i="15"/>
  <c r="AD34" i="15" s="1"/>
  <c r="J34" i="15"/>
  <c r="AC34" i="15" s="1"/>
  <c r="AN33" i="15"/>
  <c r="AM33" i="15"/>
  <c r="AL33" i="15"/>
  <c r="AK33" i="15"/>
  <c r="AF33" i="15"/>
  <c r="AE33" i="15"/>
  <c r="AD33" i="15"/>
  <c r="AC33" i="15"/>
  <c r="U33" i="15"/>
  <c r="T33" i="15"/>
  <c r="S33" i="15"/>
  <c r="R33" i="15"/>
  <c r="Q33" i="15"/>
  <c r="AJ33" i="15" s="1"/>
  <c r="P33" i="15"/>
  <c r="AI33" i="15" s="1"/>
  <c r="O33" i="15"/>
  <c r="AH33" i="15" s="1"/>
  <c r="N33" i="15"/>
  <c r="AG33" i="15" s="1"/>
  <c r="M33" i="15"/>
  <c r="L33" i="15"/>
  <c r="K33" i="15"/>
  <c r="J33" i="15"/>
  <c r="AP32" i="15"/>
  <c r="AO32" i="15"/>
  <c r="AI32" i="15"/>
  <c r="AH32" i="15"/>
  <c r="AG32" i="15"/>
  <c r="U32" i="15"/>
  <c r="AN32" i="15" s="1"/>
  <c r="T32" i="15"/>
  <c r="AM32" i="15" s="1"/>
  <c r="S32" i="15"/>
  <c r="AL32" i="15" s="1"/>
  <c r="R32" i="15"/>
  <c r="AK32" i="15" s="1"/>
  <c r="Q32" i="15"/>
  <c r="AJ32" i="15" s="1"/>
  <c r="P32" i="15"/>
  <c r="O32" i="15"/>
  <c r="N32" i="15"/>
  <c r="M32" i="15"/>
  <c r="AF32" i="15" s="1"/>
  <c r="L32" i="15"/>
  <c r="AE32" i="15" s="1"/>
  <c r="K32" i="15"/>
  <c r="AD32" i="15" s="1"/>
  <c r="J32" i="15"/>
  <c r="AC32" i="15" s="1"/>
  <c r="AM31" i="15"/>
  <c r="AL31" i="15"/>
  <c r="AK31" i="15"/>
  <c r="AE31" i="15"/>
  <c r="AD31" i="15"/>
  <c r="AC31" i="15"/>
  <c r="V31" i="15" a="1"/>
  <c r="AR35" i="15" s="1"/>
  <c r="U31" i="15"/>
  <c r="AN31" i="15" s="1"/>
  <c r="T31" i="15"/>
  <c r="S31" i="15"/>
  <c r="R31" i="15"/>
  <c r="Q31" i="15"/>
  <c r="AJ31" i="15" s="1"/>
  <c r="P31" i="15"/>
  <c r="AI31" i="15" s="1"/>
  <c r="O31" i="15"/>
  <c r="AH31" i="15" s="1"/>
  <c r="N31" i="15"/>
  <c r="AG31" i="15" s="1"/>
  <c r="M31" i="15"/>
  <c r="AF31" i="15" s="1"/>
  <c r="L31" i="15"/>
  <c r="K31" i="15"/>
  <c r="J31" i="15"/>
  <c r="AR29" i="15"/>
  <c r="AQ29" i="15"/>
  <c r="AJ29" i="15"/>
  <c r="AI29" i="15"/>
  <c r="U29" i="15"/>
  <c r="AN29" i="15" s="1"/>
  <c r="T29" i="15"/>
  <c r="AM29" i="15" s="1"/>
  <c r="S29" i="15"/>
  <c r="AL29" i="15" s="1"/>
  <c r="R29" i="15"/>
  <c r="AK29" i="15" s="1"/>
  <c r="Q29" i="15"/>
  <c r="P29" i="15"/>
  <c r="O29" i="15"/>
  <c r="AH29" i="15" s="1"/>
  <c r="N29" i="15"/>
  <c r="AG29" i="15" s="1"/>
  <c r="M29" i="15"/>
  <c r="AF29" i="15" s="1"/>
  <c r="L29" i="15"/>
  <c r="AE29" i="15" s="1"/>
  <c r="K29" i="15"/>
  <c r="AD29" i="15" s="1"/>
  <c r="J29" i="15"/>
  <c r="AC29" i="15" s="1"/>
  <c r="AN28" i="15"/>
  <c r="AM28" i="15"/>
  <c r="AF28" i="15"/>
  <c r="AF27" i="15" s="1"/>
  <c r="AE28" i="15"/>
  <c r="V28" i="15" a="1"/>
  <c r="AP29" i="15" s="1"/>
  <c r="U28" i="15"/>
  <c r="T28" i="15"/>
  <c r="S28" i="15"/>
  <c r="AL28" i="15" s="1"/>
  <c r="AL27" i="15" s="1"/>
  <c r="R28" i="15"/>
  <c r="AK28" i="15" s="1"/>
  <c r="Q28" i="15"/>
  <c r="AJ28" i="15" s="1"/>
  <c r="AJ27" i="15" s="1"/>
  <c r="P28" i="15"/>
  <c r="AI28" i="15" s="1"/>
  <c r="O28" i="15"/>
  <c r="AH28" i="15" s="1"/>
  <c r="N28" i="15"/>
  <c r="AG28" i="15" s="1"/>
  <c r="M28" i="15"/>
  <c r="L28" i="15"/>
  <c r="K28" i="15"/>
  <c r="AD28" i="15" s="1"/>
  <c r="AD27" i="15" s="1"/>
  <c r="J28" i="15"/>
  <c r="AC28" i="15" s="1"/>
  <c r="AN26" i="15"/>
  <c r="AN23" i="15" s="1"/>
  <c r="AM26" i="15"/>
  <c r="AL26" i="15"/>
  <c r="AK26" i="15"/>
  <c r="AJ26" i="15"/>
  <c r="AI26" i="15"/>
  <c r="AH26" i="15"/>
  <c r="AG26" i="15"/>
  <c r="AF26" i="15"/>
  <c r="AE26" i="15"/>
  <c r="AD26" i="15"/>
  <c r="AC26" i="15"/>
  <c r="J26" i="15"/>
  <c r="AN25" i="15"/>
  <c r="AM25" i="15"/>
  <c r="AL25" i="15"/>
  <c r="AK25" i="15"/>
  <c r="AJ25" i="15"/>
  <c r="AI25" i="15"/>
  <c r="AH25" i="15"/>
  <c r="AG25" i="15"/>
  <c r="AF25" i="15"/>
  <c r="AE25" i="15"/>
  <c r="AD25" i="15"/>
  <c r="AC25" i="15"/>
  <c r="AN24" i="15"/>
  <c r="AM24" i="15"/>
  <c r="AM23" i="15" s="1"/>
  <c r="AL24" i="15"/>
  <c r="AK24" i="15"/>
  <c r="AJ24" i="15"/>
  <c r="AI24" i="15"/>
  <c r="AH24" i="15"/>
  <c r="AG24" i="15"/>
  <c r="AG23" i="15" s="1"/>
  <c r="AF24" i="15"/>
  <c r="AE24" i="15"/>
  <c r="AE23" i="15" s="1"/>
  <c r="AD24" i="15"/>
  <c r="AC24" i="15"/>
  <c r="AJ23" i="15"/>
  <c r="AF23" i="15"/>
  <c r="AO22" i="15"/>
  <c r="AN22" i="15"/>
  <c r="AG22" i="15"/>
  <c r="AF22" i="15"/>
  <c r="U22" i="15"/>
  <c r="T22" i="15"/>
  <c r="AM22" i="15" s="1"/>
  <c r="S22" i="15"/>
  <c r="AL22" i="15" s="1"/>
  <c r="R22" i="15"/>
  <c r="AK22" i="15" s="1"/>
  <c r="Q22" i="15"/>
  <c r="AJ22" i="15" s="1"/>
  <c r="P22" i="15"/>
  <c r="AI22" i="15" s="1"/>
  <c r="O22" i="15"/>
  <c r="AH22" i="15" s="1"/>
  <c r="N22" i="15"/>
  <c r="M22" i="15"/>
  <c r="L22" i="15"/>
  <c r="AE22" i="15" s="1"/>
  <c r="K22" i="15"/>
  <c r="AD22" i="15" s="1"/>
  <c r="J22" i="15"/>
  <c r="AC22" i="15" s="1"/>
  <c r="AR21" i="15"/>
  <c r="AN21" i="15"/>
  <c r="AK21" i="15"/>
  <c r="AJ21" i="15"/>
  <c r="AG21" i="15"/>
  <c r="AF21" i="15"/>
  <c r="AC21" i="15"/>
  <c r="V21" i="15"/>
  <c r="AO21" i="15" s="1"/>
  <c r="V21" i="15" a="1"/>
  <c r="AQ21" i="15" s="1"/>
  <c r="U21" i="15"/>
  <c r="T21" i="15"/>
  <c r="AM21" i="15" s="1"/>
  <c r="S21" i="15"/>
  <c r="AL21" i="15" s="1"/>
  <c r="R21" i="15"/>
  <c r="Q21" i="15"/>
  <c r="P21" i="15"/>
  <c r="AI21" i="15" s="1"/>
  <c r="O21" i="15"/>
  <c r="AH21" i="15" s="1"/>
  <c r="N21" i="15"/>
  <c r="M21" i="15"/>
  <c r="L21" i="15"/>
  <c r="AE21" i="15" s="1"/>
  <c r="K21" i="15"/>
  <c r="AD21" i="15" s="1"/>
  <c r="J21" i="15"/>
  <c r="AP20" i="15"/>
  <c r="AM20" i="15"/>
  <c r="AL20" i="15"/>
  <c r="AL19" i="15" s="1"/>
  <c r="AI20" i="15"/>
  <c r="AH20" i="15"/>
  <c r="AE20" i="15"/>
  <c r="AD20" i="15"/>
  <c r="AD19" i="15" s="1"/>
  <c r="V20" i="15" a="1"/>
  <c r="AQ20" i="15" s="1"/>
  <c r="U20" i="15"/>
  <c r="AN20" i="15" s="1"/>
  <c r="T20" i="15"/>
  <c r="S20" i="15"/>
  <c r="R20" i="15"/>
  <c r="AK20" i="15" s="1"/>
  <c r="Q20" i="15"/>
  <c r="AJ20" i="15" s="1"/>
  <c r="AJ19" i="15" s="1"/>
  <c r="P20" i="15"/>
  <c r="O20" i="15"/>
  <c r="N20" i="15"/>
  <c r="AG20" i="15" s="1"/>
  <c r="AG19" i="15" s="1"/>
  <c r="M20" i="15"/>
  <c r="AF20" i="15" s="1"/>
  <c r="AF19" i="15" s="1"/>
  <c r="L20" i="15"/>
  <c r="K20" i="15"/>
  <c r="J20" i="15"/>
  <c r="AC20" i="15" s="1"/>
  <c r="AR18" i="15"/>
  <c r="AR17" i="15" s="1"/>
  <c r="AO18" i="15"/>
  <c r="AO17" i="15" s="1"/>
  <c r="AN18" i="15"/>
  <c r="AN17" i="15" s="1"/>
  <c r="AK18" i="15"/>
  <c r="AK17" i="15" s="1"/>
  <c r="AJ18" i="15"/>
  <c r="AJ17" i="15" s="1"/>
  <c r="AG18" i="15"/>
  <c r="AG17" i="15" s="1"/>
  <c r="AF18" i="15"/>
  <c r="AF17" i="15" s="1"/>
  <c r="AC18" i="15"/>
  <c r="AC17" i="15" s="1"/>
  <c r="V18" i="15"/>
  <c r="V18" i="15" a="1"/>
  <c r="AQ18" i="15" s="1"/>
  <c r="AQ17" i="15" s="1"/>
  <c r="U18" i="15"/>
  <c r="T18" i="15"/>
  <c r="AM18" i="15" s="1"/>
  <c r="AM17" i="15" s="1"/>
  <c r="S18" i="15"/>
  <c r="AL18" i="15" s="1"/>
  <c r="AL17" i="15" s="1"/>
  <c r="R18" i="15"/>
  <c r="Q18" i="15"/>
  <c r="P18" i="15"/>
  <c r="AI18" i="15" s="1"/>
  <c r="AI17" i="15" s="1"/>
  <c r="O18" i="15"/>
  <c r="AH18" i="15" s="1"/>
  <c r="AH17" i="15" s="1"/>
  <c r="N18" i="15"/>
  <c r="M18" i="15"/>
  <c r="L18" i="15"/>
  <c r="AE18" i="15" s="1"/>
  <c r="AE17" i="15" s="1"/>
  <c r="K18" i="15"/>
  <c r="AD18" i="15" s="1"/>
  <c r="AD17" i="15" s="1"/>
  <c r="J18" i="15"/>
  <c r="AK43" i="14"/>
  <c r="U43" i="14"/>
  <c r="AN43" i="14" s="1"/>
  <c r="T43" i="14"/>
  <c r="AM43" i="14" s="1"/>
  <c r="S43" i="14"/>
  <c r="AL43" i="14" s="1"/>
  <c r="R43" i="14"/>
  <c r="Q43" i="14"/>
  <c r="AJ43" i="14" s="1"/>
  <c r="P43" i="14"/>
  <c r="AI43" i="14" s="1"/>
  <c r="O43" i="14"/>
  <c r="AH43" i="14" s="1"/>
  <c r="N43" i="14"/>
  <c r="AG43" i="14" s="1"/>
  <c r="M43" i="14"/>
  <c r="AF43" i="14" s="1"/>
  <c r="L43" i="14"/>
  <c r="AE43" i="14" s="1"/>
  <c r="K43" i="14"/>
  <c r="AD43" i="14" s="1"/>
  <c r="J43" i="14"/>
  <c r="AC43" i="14" s="1"/>
  <c r="AG42" i="14"/>
  <c r="AG41" i="14" s="1"/>
  <c r="V42" i="14" a="1"/>
  <c r="AR43" i="14" s="1"/>
  <c r="U42" i="14"/>
  <c r="AN42" i="14" s="1"/>
  <c r="AN41" i="14" s="1"/>
  <c r="T42" i="14"/>
  <c r="AM42" i="14" s="1"/>
  <c r="S42" i="14"/>
  <c r="AL42" i="14" s="1"/>
  <c r="R42" i="14"/>
  <c r="AK42" i="14" s="1"/>
  <c r="Q42" i="14"/>
  <c r="AJ42" i="14" s="1"/>
  <c r="AJ41" i="14" s="1"/>
  <c r="P42" i="14"/>
  <c r="AI42" i="14" s="1"/>
  <c r="O42" i="14"/>
  <c r="AH42" i="14" s="1"/>
  <c r="AH41" i="14" s="1"/>
  <c r="N42" i="14"/>
  <c r="M42" i="14"/>
  <c r="AF42" i="14" s="1"/>
  <c r="AF41" i="14" s="1"/>
  <c r="L42" i="14"/>
  <c r="AE42" i="14" s="1"/>
  <c r="K42" i="14"/>
  <c r="AD42" i="14" s="1"/>
  <c r="J42" i="14"/>
  <c r="AC42" i="14" s="1"/>
  <c r="AR40" i="14"/>
  <c r="AQ40" i="14"/>
  <c r="AP40" i="14"/>
  <c r="AO40" i="14"/>
  <c r="AF40" i="14"/>
  <c r="U40" i="14"/>
  <c r="AN40" i="14" s="1"/>
  <c r="T40" i="14"/>
  <c r="AM40" i="14" s="1"/>
  <c r="S40" i="14"/>
  <c r="AL40" i="14" s="1"/>
  <c r="R40" i="14"/>
  <c r="AK40" i="14" s="1"/>
  <c r="Q40" i="14"/>
  <c r="AJ40" i="14" s="1"/>
  <c r="P40" i="14"/>
  <c r="AI40" i="14" s="1"/>
  <c r="O40" i="14"/>
  <c r="AH40" i="14" s="1"/>
  <c r="N40" i="14"/>
  <c r="AG40" i="14" s="1"/>
  <c r="M40" i="14"/>
  <c r="L40" i="14"/>
  <c r="AE40" i="14" s="1"/>
  <c r="K40" i="14"/>
  <c r="AD40" i="14" s="1"/>
  <c r="J40" i="14"/>
  <c r="AC40" i="14" s="1"/>
  <c r="U38" i="14"/>
  <c r="AN38" i="14" s="1"/>
  <c r="T38" i="14"/>
  <c r="AM38" i="14" s="1"/>
  <c r="S38" i="14"/>
  <c r="AL38" i="14" s="1"/>
  <c r="R38" i="14"/>
  <c r="AK38" i="14" s="1"/>
  <c r="Q38" i="14"/>
  <c r="AJ38" i="14" s="1"/>
  <c r="P38" i="14"/>
  <c r="AI38" i="14" s="1"/>
  <c r="O38" i="14"/>
  <c r="AH38" i="14" s="1"/>
  <c r="N38" i="14"/>
  <c r="AG38" i="14" s="1"/>
  <c r="M38" i="14"/>
  <c r="AF38" i="14" s="1"/>
  <c r="L38" i="14"/>
  <c r="AE38" i="14" s="1"/>
  <c r="K38" i="14"/>
  <c r="AD38" i="14" s="1"/>
  <c r="J38" i="14"/>
  <c r="AC38" i="14" s="1"/>
  <c r="AJ37" i="14"/>
  <c r="V37" i="14" a="1"/>
  <c r="AP38" i="14" s="1"/>
  <c r="U37" i="14"/>
  <c r="AN37" i="14" s="1"/>
  <c r="T37" i="14"/>
  <c r="AM37" i="14" s="1"/>
  <c r="S37" i="14"/>
  <c r="AL37" i="14" s="1"/>
  <c r="R37" i="14"/>
  <c r="AK37" i="14" s="1"/>
  <c r="Q37" i="14"/>
  <c r="P37" i="14"/>
  <c r="AI37" i="14" s="1"/>
  <c r="O37" i="14"/>
  <c r="AH37" i="14" s="1"/>
  <c r="N37" i="14"/>
  <c r="AG37" i="14" s="1"/>
  <c r="M37" i="14"/>
  <c r="AF37" i="14" s="1"/>
  <c r="L37" i="14"/>
  <c r="AE37" i="14" s="1"/>
  <c r="K37" i="14"/>
  <c r="AD37" i="14" s="1"/>
  <c r="J37" i="14"/>
  <c r="AC37" i="14" s="1"/>
  <c r="U35" i="14"/>
  <c r="AN35" i="14" s="1"/>
  <c r="T35" i="14"/>
  <c r="AM35" i="14" s="1"/>
  <c r="S35" i="14"/>
  <c r="AL35" i="14" s="1"/>
  <c r="R35" i="14"/>
  <c r="AK35" i="14" s="1"/>
  <c r="Q35" i="14"/>
  <c r="AJ35" i="14" s="1"/>
  <c r="P35" i="14"/>
  <c r="AI35" i="14" s="1"/>
  <c r="O35" i="14"/>
  <c r="AH35" i="14" s="1"/>
  <c r="N35" i="14"/>
  <c r="AG35" i="14" s="1"/>
  <c r="M35" i="14"/>
  <c r="AF35" i="14" s="1"/>
  <c r="L35" i="14"/>
  <c r="AE35" i="14" s="1"/>
  <c r="K35" i="14"/>
  <c r="AD35" i="14" s="1"/>
  <c r="J35" i="14"/>
  <c r="AC35" i="14" s="1"/>
  <c r="U34" i="14"/>
  <c r="AN34" i="14" s="1"/>
  <c r="T34" i="14"/>
  <c r="AM34" i="14" s="1"/>
  <c r="S34" i="14"/>
  <c r="AL34" i="14" s="1"/>
  <c r="R34" i="14"/>
  <c r="AK34" i="14" s="1"/>
  <c r="Q34" i="14"/>
  <c r="AJ34" i="14" s="1"/>
  <c r="P34" i="14"/>
  <c r="AI34" i="14" s="1"/>
  <c r="O34" i="14"/>
  <c r="AH34" i="14" s="1"/>
  <c r="N34" i="14"/>
  <c r="AG34" i="14" s="1"/>
  <c r="M34" i="14"/>
  <c r="AF34" i="14" s="1"/>
  <c r="L34" i="14"/>
  <c r="AE34" i="14" s="1"/>
  <c r="K34" i="14"/>
  <c r="AD34" i="14" s="1"/>
  <c r="J34" i="14"/>
  <c r="AC34" i="14" s="1"/>
  <c r="AD33" i="14"/>
  <c r="U33" i="14"/>
  <c r="AN33" i="14" s="1"/>
  <c r="T33" i="14"/>
  <c r="AM33" i="14" s="1"/>
  <c r="S33" i="14"/>
  <c r="AL33" i="14" s="1"/>
  <c r="R33" i="14"/>
  <c r="AK33" i="14" s="1"/>
  <c r="Q33" i="14"/>
  <c r="AJ33" i="14" s="1"/>
  <c r="P33" i="14"/>
  <c r="AI33" i="14" s="1"/>
  <c r="O33" i="14"/>
  <c r="AH33" i="14" s="1"/>
  <c r="N33" i="14"/>
  <c r="AG33" i="14" s="1"/>
  <c r="M33" i="14"/>
  <c r="AF33" i="14" s="1"/>
  <c r="L33" i="14"/>
  <c r="AE33" i="14" s="1"/>
  <c r="K33" i="14"/>
  <c r="J33" i="14"/>
  <c r="AC33" i="14" s="1"/>
  <c r="AP32" i="14"/>
  <c r="U32" i="14"/>
  <c r="AN32" i="14" s="1"/>
  <c r="T32" i="14"/>
  <c r="AM32" i="14" s="1"/>
  <c r="S32" i="14"/>
  <c r="AL32" i="14" s="1"/>
  <c r="R32" i="14"/>
  <c r="AK32" i="14" s="1"/>
  <c r="Q32" i="14"/>
  <c r="AJ32" i="14" s="1"/>
  <c r="P32" i="14"/>
  <c r="AI32" i="14" s="1"/>
  <c r="O32" i="14"/>
  <c r="AH32" i="14" s="1"/>
  <c r="N32" i="14"/>
  <c r="AG32" i="14" s="1"/>
  <c r="M32" i="14"/>
  <c r="AF32" i="14" s="1"/>
  <c r="L32" i="14"/>
  <c r="AE32" i="14" s="1"/>
  <c r="K32" i="14"/>
  <c r="AD32" i="14" s="1"/>
  <c r="J32" i="14"/>
  <c r="AC32" i="14" s="1"/>
  <c r="AC31" i="14"/>
  <c r="V31" i="14" a="1"/>
  <c r="AR35" i="14" s="1"/>
  <c r="U31" i="14"/>
  <c r="AN31" i="14" s="1"/>
  <c r="T31" i="14"/>
  <c r="AM31" i="14" s="1"/>
  <c r="S31" i="14"/>
  <c r="AL31" i="14" s="1"/>
  <c r="R31" i="14"/>
  <c r="AK31" i="14" s="1"/>
  <c r="Q31" i="14"/>
  <c r="AJ31" i="14" s="1"/>
  <c r="P31" i="14"/>
  <c r="AI31" i="14" s="1"/>
  <c r="O31" i="14"/>
  <c r="AH31" i="14" s="1"/>
  <c r="N31" i="14"/>
  <c r="AG31" i="14" s="1"/>
  <c r="M31" i="14"/>
  <c r="AF31" i="14" s="1"/>
  <c r="L31" i="14"/>
  <c r="AE31" i="14" s="1"/>
  <c r="K31" i="14"/>
  <c r="AD31" i="14" s="1"/>
  <c r="J31" i="14"/>
  <c r="AK29" i="14"/>
  <c r="AC29" i="14"/>
  <c r="U29" i="14"/>
  <c r="AN29" i="14" s="1"/>
  <c r="T29" i="14"/>
  <c r="AM29" i="14" s="1"/>
  <c r="S29" i="14"/>
  <c r="AL29" i="14" s="1"/>
  <c r="R29" i="14"/>
  <c r="Q29" i="14"/>
  <c r="AJ29" i="14" s="1"/>
  <c r="P29" i="14"/>
  <c r="AI29" i="14" s="1"/>
  <c r="O29" i="14"/>
  <c r="AH29" i="14" s="1"/>
  <c r="N29" i="14"/>
  <c r="AG29" i="14" s="1"/>
  <c r="M29" i="14"/>
  <c r="AF29" i="14" s="1"/>
  <c r="L29" i="14"/>
  <c r="AE29" i="14" s="1"/>
  <c r="K29" i="14"/>
  <c r="AD29" i="14" s="1"/>
  <c r="J29" i="14"/>
  <c r="V28" i="14" a="1"/>
  <c r="AP29" i="14" s="1"/>
  <c r="U28" i="14"/>
  <c r="AN28" i="14" s="1"/>
  <c r="AN27" i="14" s="1"/>
  <c r="T28" i="14"/>
  <c r="AM28" i="14" s="1"/>
  <c r="S28" i="14"/>
  <c r="AL28" i="14" s="1"/>
  <c r="R28" i="14"/>
  <c r="AK28" i="14" s="1"/>
  <c r="AK27" i="14" s="1"/>
  <c r="Q28" i="14"/>
  <c r="AJ28" i="14" s="1"/>
  <c r="P28" i="14"/>
  <c r="AI28" i="14" s="1"/>
  <c r="O28" i="14"/>
  <c r="AH28" i="14" s="1"/>
  <c r="N28" i="14"/>
  <c r="AG28" i="14" s="1"/>
  <c r="M28" i="14"/>
  <c r="AF28" i="14" s="1"/>
  <c r="AF27" i="14" s="1"/>
  <c r="L28" i="14"/>
  <c r="AE28" i="14" s="1"/>
  <c r="K28" i="14"/>
  <c r="AD28" i="14" s="1"/>
  <c r="J28" i="14"/>
  <c r="AC28" i="14" s="1"/>
  <c r="AN26" i="14"/>
  <c r="AM26" i="14"/>
  <c r="AL26" i="14"/>
  <c r="AK26" i="14"/>
  <c r="AJ26" i="14"/>
  <c r="AI26" i="14"/>
  <c r="AH26" i="14"/>
  <c r="AG26" i="14"/>
  <c r="AF26" i="14"/>
  <c r="AE26" i="14"/>
  <c r="AD26" i="14"/>
  <c r="J26" i="14"/>
  <c r="AC26" i="14" s="1"/>
  <c r="AN25" i="14"/>
  <c r="AM25" i="14"/>
  <c r="AL25" i="14"/>
  <c r="AK25" i="14"/>
  <c r="AJ25" i="14"/>
  <c r="AI25" i="14"/>
  <c r="AH25" i="14"/>
  <c r="AG25" i="14"/>
  <c r="AF25" i="14"/>
  <c r="AE25" i="14"/>
  <c r="AD25" i="14"/>
  <c r="AC25" i="14"/>
  <c r="AN24" i="14"/>
  <c r="AN23" i="14" s="1"/>
  <c r="AM24" i="14"/>
  <c r="AM23" i="14" s="1"/>
  <c r="AL24" i="14"/>
  <c r="AK24" i="14"/>
  <c r="AJ24" i="14"/>
  <c r="AI24" i="14"/>
  <c r="AH24" i="14"/>
  <c r="AH23" i="14" s="1"/>
  <c r="AG24" i="14"/>
  <c r="AG23" i="14" s="1"/>
  <c r="AF24" i="14"/>
  <c r="AF23" i="14" s="1"/>
  <c r="AE24" i="14"/>
  <c r="AE23" i="14" s="1"/>
  <c r="AD24" i="14"/>
  <c r="AC24" i="14"/>
  <c r="AF22" i="14"/>
  <c r="U22" i="14"/>
  <c r="AN22" i="14" s="1"/>
  <c r="T22" i="14"/>
  <c r="AM22" i="14" s="1"/>
  <c r="S22" i="14"/>
  <c r="AL22" i="14" s="1"/>
  <c r="R22" i="14"/>
  <c r="AK22" i="14" s="1"/>
  <c r="Q22" i="14"/>
  <c r="AJ22" i="14" s="1"/>
  <c r="P22" i="14"/>
  <c r="AI22" i="14" s="1"/>
  <c r="O22" i="14"/>
  <c r="AH22" i="14" s="1"/>
  <c r="N22" i="14"/>
  <c r="AG22" i="14" s="1"/>
  <c r="M22" i="14"/>
  <c r="L22" i="14"/>
  <c r="AE22" i="14" s="1"/>
  <c r="K22" i="14"/>
  <c r="AD22" i="14" s="1"/>
  <c r="J22" i="14"/>
  <c r="AC22" i="14" s="1"/>
  <c r="AJ21" i="14"/>
  <c r="AF21" i="14"/>
  <c r="V21" i="14" a="1"/>
  <c r="AQ21" i="14" s="1"/>
  <c r="U21" i="14"/>
  <c r="AN21" i="14" s="1"/>
  <c r="T21" i="14"/>
  <c r="AM21" i="14" s="1"/>
  <c r="S21" i="14"/>
  <c r="AL21" i="14" s="1"/>
  <c r="R21" i="14"/>
  <c r="AK21" i="14" s="1"/>
  <c r="Q21" i="14"/>
  <c r="P21" i="14"/>
  <c r="AI21" i="14" s="1"/>
  <c r="O21" i="14"/>
  <c r="AH21" i="14" s="1"/>
  <c r="N21" i="14"/>
  <c r="AG21" i="14" s="1"/>
  <c r="M21" i="14"/>
  <c r="L21" i="14"/>
  <c r="AE21" i="14" s="1"/>
  <c r="K21" i="14"/>
  <c r="AD21" i="14" s="1"/>
  <c r="J21" i="14"/>
  <c r="AC21" i="14" s="1"/>
  <c r="V20" i="14" a="1"/>
  <c r="AR20" i="14" s="1"/>
  <c r="U20" i="14"/>
  <c r="AN20" i="14" s="1"/>
  <c r="T20" i="14"/>
  <c r="AM20" i="14" s="1"/>
  <c r="S20" i="14"/>
  <c r="AL20" i="14" s="1"/>
  <c r="R20" i="14"/>
  <c r="AK20" i="14" s="1"/>
  <c r="Q20" i="14"/>
  <c r="AJ20" i="14" s="1"/>
  <c r="AJ19" i="14" s="1"/>
  <c r="P20" i="14"/>
  <c r="AI20" i="14" s="1"/>
  <c r="O20" i="14"/>
  <c r="AH20" i="14" s="1"/>
  <c r="N20" i="14"/>
  <c r="AG20" i="14" s="1"/>
  <c r="M20" i="14"/>
  <c r="AF20" i="14" s="1"/>
  <c r="AF19" i="14" s="1"/>
  <c r="L20" i="14"/>
  <c r="AE20" i="14" s="1"/>
  <c r="K20" i="14"/>
  <c r="AD20" i="14" s="1"/>
  <c r="J20" i="14"/>
  <c r="AC20" i="14" s="1"/>
  <c r="AR18" i="14"/>
  <c r="AR17" i="14" s="1"/>
  <c r="V18" i="14" a="1"/>
  <c r="AQ18" i="14" s="1"/>
  <c r="AQ17" i="14" s="1"/>
  <c r="U18" i="14"/>
  <c r="AN18" i="14" s="1"/>
  <c r="AN17" i="14" s="1"/>
  <c r="T18" i="14"/>
  <c r="AM18" i="14" s="1"/>
  <c r="AM17" i="14" s="1"/>
  <c r="S18" i="14"/>
  <c r="AL18" i="14" s="1"/>
  <c r="AL17" i="14" s="1"/>
  <c r="R18" i="14"/>
  <c r="AK18" i="14" s="1"/>
  <c r="AK17" i="14" s="1"/>
  <c r="Q18" i="14"/>
  <c r="AJ18" i="14" s="1"/>
  <c r="AJ17" i="14" s="1"/>
  <c r="P18" i="14"/>
  <c r="AI18" i="14" s="1"/>
  <c r="AI17" i="14" s="1"/>
  <c r="O18" i="14"/>
  <c r="AH18" i="14" s="1"/>
  <c r="AH17" i="14" s="1"/>
  <c r="N18" i="14"/>
  <c r="AG18" i="14" s="1"/>
  <c r="AG17" i="14" s="1"/>
  <c r="M18" i="14"/>
  <c r="AF18" i="14" s="1"/>
  <c r="AF17" i="14" s="1"/>
  <c r="L18" i="14"/>
  <c r="AE18" i="14" s="1"/>
  <c r="AE17" i="14" s="1"/>
  <c r="K18" i="14"/>
  <c r="AD18" i="14" s="1"/>
  <c r="AD17" i="14" s="1"/>
  <c r="J18" i="14"/>
  <c r="AC18" i="14" s="1"/>
  <c r="AC17" i="14" s="1"/>
  <c r="AN43" i="13"/>
  <c r="AM43" i="13"/>
  <c r="AL43" i="13"/>
  <c r="AK43" i="13"/>
  <c r="AF43" i="13"/>
  <c r="AE43" i="13"/>
  <c r="AD43" i="13"/>
  <c r="AC43" i="13"/>
  <c r="U43" i="13"/>
  <c r="T43" i="13"/>
  <c r="S43" i="13"/>
  <c r="R43" i="13"/>
  <c r="Q43" i="13"/>
  <c r="AJ43" i="13" s="1"/>
  <c r="P43" i="13"/>
  <c r="AI43" i="13" s="1"/>
  <c r="O43" i="13"/>
  <c r="AH43" i="13" s="1"/>
  <c r="N43" i="13"/>
  <c r="AG43" i="13" s="1"/>
  <c r="M43" i="13"/>
  <c r="L43" i="13"/>
  <c r="K43" i="13"/>
  <c r="J43" i="13"/>
  <c r="AR42" i="13"/>
  <c r="AR41" i="13" s="1"/>
  <c r="AO42" i="13"/>
  <c r="AJ42" i="13"/>
  <c r="AI42" i="13"/>
  <c r="AI41" i="13" s="1"/>
  <c r="AG42" i="13"/>
  <c r="V42" i="13"/>
  <c r="V42" i="13" a="1"/>
  <c r="AR43" i="13" s="1"/>
  <c r="U42" i="13"/>
  <c r="AN42" i="13" s="1"/>
  <c r="AN41" i="13" s="1"/>
  <c r="T42" i="13"/>
  <c r="AM42" i="13" s="1"/>
  <c r="S42" i="13"/>
  <c r="AL42" i="13" s="1"/>
  <c r="AL41" i="13" s="1"/>
  <c r="R42" i="13"/>
  <c r="AK42" i="13" s="1"/>
  <c r="AK41" i="13" s="1"/>
  <c r="Q42" i="13"/>
  <c r="P42" i="13"/>
  <c r="O42" i="13"/>
  <c r="AH42" i="13" s="1"/>
  <c r="N42" i="13"/>
  <c r="M42" i="13"/>
  <c r="AF42" i="13" s="1"/>
  <c r="AF41" i="13" s="1"/>
  <c r="L42" i="13"/>
  <c r="AE42" i="13" s="1"/>
  <c r="AE41" i="13" s="1"/>
  <c r="K42" i="13"/>
  <c r="AD42" i="13" s="1"/>
  <c r="J42" i="13"/>
  <c r="AC42" i="13" s="1"/>
  <c r="AC41" i="13" s="1"/>
  <c r="AR40" i="13"/>
  <c r="AQ40" i="13"/>
  <c r="AP40" i="13"/>
  <c r="AO40" i="13"/>
  <c r="AN40" i="13"/>
  <c r="AM40" i="13"/>
  <c r="AH40" i="13"/>
  <c r="AG40" i="13"/>
  <c r="AF40" i="13"/>
  <c r="AE40" i="13"/>
  <c r="U40" i="13"/>
  <c r="T40" i="13"/>
  <c r="S40" i="13"/>
  <c r="AL40" i="13" s="1"/>
  <c r="R40" i="13"/>
  <c r="AK40" i="13" s="1"/>
  <c r="Q40" i="13"/>
  <c r="AJ40" i="13" s="1"/>
  <c r="P40" i="13"/>
  <c r="AI40" i="13" s="1"/>
  <c r="O40" i="13"/>
  <c r="N40" i="13"/>
  <c r="M40" i="13"/>
  <c r="L40" i="13"/>
  <c r="K40" i="13"/>
  <c r="AD40" i="13" s="1"/>
  <c r="J40" i="13"/>
  <c r="AC40" i="13" s="1"/>
  <c r="AQ38" i="13"/>
  <c r="AL38" i="13"/>
  <c r="AK38" i="13"/>
  <c r="AJ38" i="13"/>
  <c r="AI38" i="13"/>
  <c r="AD38" i="13"/>
  <c r="AC38" i="13"/>
  <c r="U38" i="13"/>
  <c r="AN38" i="13" s="1"/>
  <c r="T38" i="13"/>
  <c r="AM38" i="13" s="1"/>
  <c r="S38" i="13"/>
  <c r="R38" i="13"/>
  <c r="Q38" i="13"/>
  <c r="P38" i="13"/>
  <c r="O38" i="13"/>
  <c r="AH38" i="13" s="1"/>
  <c r="N38" i="13"/>
  <c r="AG38" i="13" s="1"/>
  <c r="M38" i="13"/>
  <c r="AF38" i="13" s="1"/>
  <c r="L38" i="13"/>
  <c r="AE38" i="13" s="1"/>
  <c r="K38" i="13"/>
  <c r="J38" i="13"/>
  <c r="AP37" i="13"/>
  <c r="AM37" i="13"/>
  <c r="AH37" i="13"/>
  <c r="AG37" i="13"/>
  <c r="AE37" i="13"/>
  <c r="AE36" i="13" s="1"/>
  <c r="V37" i="13" a="1"/>
  <c r="AP38" i="13" s="1"/>
  <c r="U37" i="13"/>
  <c r="AN37" i="13" s="1"/>
  <c r="T37" i="13"/>
  <c r="S37" i="13"/>
  <c r="AL37" i="13" s="1"/>
  <c r="R37" i="13"/>
  <c r="AK37" i="13" s="1"/>
  <c r="Q37" i="13"/>
  <c r="AJ37" i="13" s="1"/>
  <c r="P37" i="13"/>
  <c r="AI37" i="13" s="1"/>
  <c r="O37" i="13"/>
  <c r="N37" i="13"/>
  <c r="M37" i="13"/>
  <c r="AF37" i="13" s="1"/>
  <c r="L37" i="13"/>
  <c r="K37" i="13"/>
  <c r="AD37" i="13" s="1"/>
  <c r="J37" i="13"/>
  <c r="AC37" i="13" s="1"/>
  <c r="AN35" i="13"/>
  <c r="AM35" i="13"/>
  <c r="AL35" i="13"/>
  <c r="AK35" i="13"/>
  <c r="AF35" i="13"/>
  <c r="AE35" i="13"/>
  <c r="AD35" i="13"/>
  <c r="AC35" i="13"/>
  <c r="U35" i="13"/>
  <c r="T35" i="13"/>
  <c r="S35" i="13"/>
  <c r="R35" i="13"/>
  <c r="Q35" i="13"/>
  <c r="AJ35" i="13" s="1"/>
  <c r="P35" i="13"/>
  <c r="AI35" i="13" s="1"/>
  <c r="O35" i="13"/>
  <c r="AH35" i="13" s="1"/>
  <c r="N35" i="13"/>
  <c r="AG35" i="13" s="1"/>
  <c r="M35" i="13"/>
  <c r="L35" i="13"/>
  <c r="K35" i="13"/>
  <c r="J35" i="13"/>
  <c r="AR34" i="13"/>
  <c r="AO34" i="13"/>
  <c r="AJ34" i="13"/>
  <c r="AI34" i="13"/>
  <c r="AH34" i="13"/>
  <c r="AG34" i="13"/>
  <c r="U34" i="13"/>
  <c r="AN34" i="13" s="1"/>
  <c r="T34" i="13"/>
  <c r="AM34" i="13" s="1"/>
  <c r="S34" i="13"/>
  <c r="AL34" i="13" s="1"/>
  <c r="R34" i="13"/>
  <c r="AK34" i="13" s="1"/>
  <c r="Q34" i="13"/>
  <c r="P34" i="13"/>
  <c r="O34" i="13"/>
  <c r="N34" i="13"/>
  <c r="M34" i="13"/>
  <c r="AF34" i="13" s="1"/>
  <c r="L34" i="13"/>
  <c r="AE34" i="13" s="1"/>
  <c r="K34" i="13"/>
  <c r="AD34" i="13" s="1"/>
  <c r="J34" i="13"/>
  <c r="AC34" i="13" s="1"/>
  <c r="AN33" i="13"/>
  <c r="AM33" i="13"/>
  <c r="AL33" i="13"/>
  <c r="AK33" i="13"/>
  <c r="AF33" i="13"/>
  <c r="AE33" i="13"/>
  <c r="AD33" i="13"/>
  <c r="AC33" i="13"/>
  <c r="U33" i="13"/>
  <c r="T33" i="13"/>
  <c r="S33" i="13"/>
  <c r="R33" i="13"/>
  <c r="Q33" i="13"/>
  <c r="AJ33" i="13" s="1"/>
  <c r="P33" i="13"/>
  <c r="AI33" i="13" s="1"/>
  <c r="O33" i="13"/>
  <c r="AH33" i="13" s="1"/>
  <c r="N33" i="13"/>
  <c r="AG33" i="13" s="1"/>
  <c r="M33" i="13"/>
  <c r="L33" i="13"/>
  <c r="K33" i="13"/>
  <c r="J33" i="13"/>
  <c r="AR32" i="13"/>
  <c r="AQ32" i="13"/>
  <c r="AO32" i="13"/>
  <c r="AJ32" i="13"/>
  <c r="AI32" i="13"/>
  <c r="AH32" i="13"/>
  <c r="AG32" i="13"/>
  <c r="U32" i="13"/>
  <c r="AN32" i="13" s="1"/>
  <c r="T32" i="13"/>
  <c r="AM32" i="13" s="1"/>
  <c r="S32" i="13"/>
  <c r="AL32" i="13" s="1"/>
  <c r="R32" i="13"/>
  <c r="AK32" i="13" s="1"/>
  <c r="Q32" i="13"/>
  <c r="P32" i="13"/>
  <c r="O32" i="13"/>
  <c r="N32" i="13"/>
  <c r="M32" i="13"/>
  <c r="AF32" i="13" s="1"/>
  <c r="L32" i="13"/>
  <c r="AE32" i="13" s="1"/>
  <c r="K32" i="13"/>
  <c r="AD32" i="13" s="1"/>
  <c r="J32" i="13"/>
  <c r="AC32" i="13" s="1"/>
  <c r="AN31" i="13"/>
  <c r="AM31" i="13"/>
  <c r="AK31" i="13"/>
  <c r="AF31" i="13"/>
  <c r="AE31" i="13"/>
  <c r="AC31" i="13"/>
  <c r="V31" i="13" a="1"/>
  <c r="AR35" i="13" s="1"/>
  <c r="U31" i="13"/>
  <c r="T31" i="13"/>
  <c r="S31" i="13"/>
  <c r="AL31" i="13" s="1"/>
  <c r="R31" i="13"/>
  <c r="Q31" i="13"/>
  <c r="AJ31" i="13" s="1"/>
  <c r="P31" i="13"/>
  <c r="AI31" i="13" s="1"/>
  <c r="O31" i="13"/>
  <c r="AH31" i="13" s="1"/>
  <c r="N31" i="13"/>
  <c r="AG31" i="13" s="1"/>
  <c r="M31" i="13"/>
  <c r="L31" i="13"/>
  <c r="K31" i="13"/>
  <c r="AD31" i="13" s="1"/>
  <c r="J31" i="13"/>
  <c r="AQ29" i="13"/>
  <c r="AL29" i="13"/>
  <c r="AK29" i="13"/>
  <c r="AI29" i="13"/>
  <c r="AD29" i="13"/>
  <c r="U29" i="13"/>
  <c r="AN29" i="13" s="1"/>
  <c r="T29" i="13"/>
  <c r="AM29" i="13" s="1"/>
  <c r="S29" i="13"/>
  <c r="R29" i="13"/>
  <c r="Q29" i="13"/>
  <c r="AJ29" i="13" s="1"/>
  <c r="P29" i="13"/>
  <c r="O29" i="13"/>
  <c r="AH29" i="13" s="1"/>
  <c r="N29" i="13"/>
  <c r="AG29" i="13" s="1"/>
  <c r="M29" i="13"/>
  <c r="AF29" i="13" s="1"/>
  <c r="L29" i="13"/>
  <c r="AE29" i="13" s="1"/>
  <c r="K29" i="13"/>
  <c r="J29" i="13"/>
  <c r="AC29" i="13" s="1"/>
  <c r="AP28" i="13"/>
  <c r="AM28" i="13"/>
  <c r="AM27" i="13" s="1"/>
  <c r="AL28" i="13"/>
  <c r="AL27" i="13" s="1"/>
  <c r="AH28" i="13"/>
  <c r="AE28" i="13"/>
  <c r="AE27" i="13" s="1"/>
  <c r="AD28" i="13"/>
  <c r="V28" i="13" a="1"/>
  <c r="AP29" i="13" s="1"/>
  <c r="U28" i="13"/>
  <c r="AN28" i="13" s="1"/>
  <c r="T28" i="13"/>
  <c r="S28" i="13"/>
  <c r="R28" i="13"/>
  <c r="AK28" i="13" s="1"/>
  <c r="AK27" i="13" s="1"/>
  <c r="Q28" i="13"/>
  <c r="AJ28" i="13" s="1"/>
  <c r="P28" i="13"/>
  <c r="AI28" i="13" s="1"/>
  <c r="O28" i="13"/>
  <c r="N28" i="13"/>
  <c r="AG28" i="13" s="1"/>
  <c r="M28" i="13"/>
  <c r="AF28" i="13" s="1"/>
  <c r="L28" i="13"/>
  <c r="K28" i="13"/>
  <c r="J28" i="13"/>
  <c r="AC28" i="13" s="1"/>
  <c r="AC27" i="13" s="1"/>
  <c r="AN26" i="13"/>
  <c r="AM26" i="13"/>
  <c r="AL26" i="13"/>
  <c r="AK26" i="13"/>
  <c r="AK23" i="13" s="1"/>
  <c r="AJ26" i="13"/>
  <c r="AI26" i="13"/>
  <c r="AH26" i="13"/>
  <c r="AG26" i="13"/>
  <c r="AF26" i="13"/>
  <c r="AF23" i="13" s="1"/>
  <c r="AE26" i="13"/>
  <c r="AD26" i="13"/>
  <c r="AC26" i="13"/>
  <c r="AC23" i="13" s="1"/>
  <c r="J26" i="13"/>
  <c r="AN25" i="13"/>
  <c r="AM25" i="13"/>
  <c r="AL25" i="13"/>
  <c r="AK25" i="13"/>
  <c r="AJ25" i="13"/>
  <c r="AI25" i="13"/>
  <c r="AH25" i="13"/>
  <c r="AG25" i="13"/>
  <c r="AF25" i="13"/>
  <c r="AE25" i="13"/>
  <c r="AE23" i="13" s="1"/>
  <c r="AD25" i="13"/>
  <c r="AC25" i="13"/>
  <c r="AN24" i="13"/>
  <c r="AN23" i="13" s="1"/>
  <c r="AM24" i="13"/>
  <c r="AL24" i="13"/>
  <c r="AL23" i="13" s="1"/>
  <c r="AK24" i="13"/>
  <c r="AJ24" i="13"/>
  <c r="AI24" i="13"/>
  <c r="AH24" i="13"/>
  <c r="AG24" i="13"/>
  <c r="AG23" i="13" s="1"/>
  <c r="AF24" i="13"/>
  <c r="AE24" i="13"/>
  <c r="AD24" i="13"/>
  <c r="AD23" i="13" s="1"/>
  <c r="AC24" i="13"/>
  <c r="AM23" i="13"/>
  <c r="AJ23" i="13"/>
  <c r="AI23" i="13"/>
  <c r="AQ22" i="13"/>
  <c r="AN22" i="13"/>
  <c r="AK22" i="13"/>
  <c r="AI22" i="13"/>
  <c r="AF22" i="13"/>
  <c r="AC22" i="13"/>
  <c r="U22" i="13"/>
  <c r="T22" i="13"/>
  <c r="AM22" i="13" s="1"/>
  <c r="S22" i="13"/>
  <c r="AL22" i="13" s="1"/>
  <c r="R22" i="13"/>
  <c r="Q22" i="13"/>
  <c r="AJ22" i="13" s="1"/>
  <c r="P22" i="13"/>
  <c r="O22" i="13"/>
  <c r="AH22" i="13" s="1"/>
  <c r="N22" i="13"/>
  <c r="AG22" i="13" s="1"/>
  <c r="M22" i="13"/>
  <c r="L22" i="13"/>
  <c r="AE22" i="13" s="1"/>
  <c r="K22" i="13"/>
  <c r="AD22" i="13" s="1"/>
  <c r="J22" i="13"/>
  <c r="AR21" i="13"/>
  <c r="AN21" i="13"/>
  <c r="AM21" i="13"/>
  <c r="AJ21" i="13"/>
  <c r="AI21" i="13"/>
  <c r="AF21" i="13"/>
  <c r="AE21" i="13"/>
  <c r="V21" i="13"/>
  <c r="AO21" i="13" s="1"/>
  <c r="V21" i="13" a="1"/>
  <c r="AQ21" i="13" s="1"/>
  <c r="U21" i="13"/>
  <c r="T21" i="13"/>
  <c r="S21" i="13"/>
  <c r="AL21" i="13" s="1"/>
  <c r="R21" i="13"/>
  <c r="AK21" i="13" s="1"/>
  <c r="Q21" i="13"/>
  <c r="P21" i="13"/>
  <c r="O21" i="13"/>
  <c r="AH21" i="13" s="1"/>
  <c r="N21" i="13"/>
  <c r="AG21" i="13" s="1"/>
  <c r="M21" i="13"/>
  <c r="L21" i="13"/>
  <c r="K21" i="13"/>
  <c r="AD21" i="13" s="1"/>
  <c r="J21" i="13"/>
  <c r="AC21" i="13" s="1"/>
  <c r="AP20" i="13"/>
  <c r="AL20" i="13"/>
  <c r="AL19" i="13" s="1"/>
  <c r="AK20" i="13"/>
  <c r="AH20" i="13"/>
  <c r="AG20" i="13"/>
  <c r="AD20" i="13"/>
  <c r="AC20" i="13"/>
  <c r="AC19" i="13" s="1"/>
  <c r="V20" i="13" a="1"/>
  <c r="AR20" i="13" s="1"/>
  <c r="U20" i="13"/>
  <c r="AN20" i="13" s="1"/>
  <c r="T20" i="13"/>
  <c r="AM20" i="13" s="1"/>
  <c r="AM19" i="13" s="1"/>
  <c r="S20" i="13"/>
  <c r="R20" i="13"/>
  <c r="Q20" i="13"/>
  <c r="AJ20" i="13" s="1"/>
  <c r="P20" i="13"/>
  <c r="AI20" i="13" s="1"/>
  <c r="AI19" i="13" s="1"/>
  <c r="O20" i="13"/>
  <c r="N20" i="13"/>
  <c r="M20" i="13"/>
  <c r="AF20" i="13" s="1"/>
  <c r="L20" i="13"/>
  <c r="AE20" i="13" s="1"/>
  <c r="AE19" i="13" s="1"/>
  <c r="K20" i="13"/>
  <c r="J20" i="13"/>
  <c r="AN18" i="13"/>
  <c r="AN17" i="13" s="1"/>
  <c r="AM18" i="13"/>
  <c r="AM17" i="13" s="1"/>
  <c r="AJ18" i="13"/>
  <c r="AJ17" i="13" s="1"/>
  <c r="AI18" i="13"/>
  <c r="AI17" i="13" s="1"/>
  <c r="AF18" i="13"/>
  <c r="AF17" i="13" s="1"/>
  <c r="AE18" i="13"/>
  <c r="AE17" i="13" s="1"/>
  <c r="V18" i="13" a="1"/>
  <c r="AQ18" i="13" s="1"/>
  <c r="AQ17" i="13" s="1"/>
  <c r="U18" i="13"/>
  <c r="T18" i="13"/>
  <c r="S18" i="13"/>
  <c r="AL18" i="13" s="1"/>
  <c r="AL17" i="13" s="1"/>
  <c r="R18" i="13"/>
  <c r="AK18" i="13" s="1"/>
  <c r="AK17" i="13" s="1"/>
  <c r="Q18" i="13"/>
  <c r="P18" i="13"/>
  <c r="O18" i="13"/>
  <c r="AH18" i="13" s="1"/>
  <c r="AH17" i="13" s="1"/>
  <c r="N18" i="13"/>
  <c r="AG18" i="13" s="1"/>
  <c r="AG17" i="13" s="1"/>
  <c r="M18" i="13"/>
  <c r="L18" i="13"/>
  <c r="K18" i="13"/>
  <c r="AD18" i="13" s="1"/>
  <c r="AD17" i="13" s="1"/>
  <c r="J18" i="13"/>
  <c r="AC18" i="13" s="1"/>
  <c r="AC17" i="13" s="1"/>
  <c r="AL43" i="12"/>
  <c r="AK43" i="12"/>
  <c r="AD43" i="12"/>
  <c r="AC43" i="12"/>
  <c r="U43" i="12"/>
  <c r="AN43" i="12" s="1"/>
  <c r="T43" i="12"/>
  <c r="AM43" i="12" s="1"/>
  <c r="S43" i="12"/>
  <c r="R43" i="12"/>
  <c r="Q43" i="12"/>
  <c r="AJ43" i="12" s="1"/>
  <c r="P43" i="12"/>
  <c r="AI43" i="12" s="1"/>
  <c r="O43" i="12"/>
  <c r="AH43" i="12" s="1"/>
  <c r="N43" i="12"/>
  <c r="AG43" i="12" s="1"/>
  <c r="M43" i="12"/>
  <c r="AF43" i="12" s="1"/>
  <c r="L43" i="12"/>
  <c r="AE43" i="12" s="1"/>
  <c r="K43" i="12"/>
  <c r="J43" i="12"/>
  <c r="AP42" i="12"/>
  <c r="AK42" i="12"/>
  <c r="AH42" i="12"/>
  <c r="AH41" i="12" s="1"/>
  <c r="AG42" i="12"/>
  <c r="AG41" i="12" s="1"/>
  <c r="AC42" i="12"/>
  <c r="V42" i="12" a="1"/>
  <c r="AR43" i="12" s="1"/>
  <c r="U42" i="12"/>
  <c r="AN42" i="12" s="1"/>
  <c r="AN41" i="12" s="1"/>
  <c r="T42" i="12"/>
  <c r="AM42" i="12" s="1"/>
  <c r="AM41" i="12" s="1"/>
  <c r="S42" i="12"/>
  <c r="AL42" i="12" s="1"/>
  <c r="AL41" i="12" s="1"/>
  <c r="R42" i="12"/>
  <c r="Q42" i="12"/>
  <c r="AJ42" i="12" s="1"/>
  <c r="P42" i="12"/>
  <c r="AI42" i="12" s="1"/>
  <c r="O42" i="12"/>
  <c r="N42" i="12"/>
  <c r="M42" i="12"/>
  <c r="AF42" i="12" s="1"/>
  <c r="AF41" i="12" s="1"/>
  <c r="L42" i="12"/>
  <c r="AE42" i="12" s="1"/>
  <c r="K42" i="12"/>
  <c r="AD42" i="12" s="1"/>
  <c r="AD41" i="12" s="1"/>
  <c r="J42" i="12"/>
  <c r="AR40" i="12"/>
  <c r="AQ40" i="12"/>
  <c r="AP40" i="12"/>
  <c r="AO40" i="12"/>
  <c r="AN40" i="12"/>
  <c r="AM40" i="12"/>
  <c r="AH40" i="12"/>
  <c r="AG40" i="12"/>
  <c r="AF40" i="12"/>
  <c r="AE40" i="12"/>
  <c r="U40" i="12"/>
  <c r="T40" i="12"/>
  <c r="S40" i="12"/>
  <c r="AL40" i="12" s="1"/>
  <c r="R40" i="12"/>
  <c r="AK40" i="12" s="1"/>
  <c r="Q40" i="12"/>
  <c r="AJ40" i="12" s="1"/>
  <c r="P40" i="12"/>
  <c r="AI40" i="12" s="1"/>
  <c r="O40" i="12"/>
  <c r="N40" i="12"/>
  <c r="M40" i="12"/>
  <c r="L40" i="12"/>
  <c r="K40" i="12"/>
  <c r="AD40" i="12" s="1"/>
  <c r="J40" i="12"/>
  <c r="AC40" i="12" s="1"/>
  <c r="AR38" i="12"/>
  <c r="AQ38" i="12"/>
  <c r="AL38" i="12"/>
  <c r="AK38" i="12"/>
  <c r="AJ38" i="12"/>
  <c r="AI38" i="12"/>
  <c r="AD38" i="12"/>
  <c r="AC38" i="12"/>
  <c r="U38" i="12"/>
  <c r="AN38" i="12" s="1"/>
  <c r="T38" i="12"/>
  <c r="AM38" i="12" s="1"/>
  <c r="S38" i="12"/>
  <c r="R38" i="12"/>
  <c r="Q38" i="12"/>
  <c r="P38" i="12"/>
  <c r="O38" i="12"/>
  <c r="AH38" i="12" s="1"/>
  <c r="N38" i="12"/>
  <c r="AG38" i="12" s="1"/>
  <c r="M38" i="12"/>
  <c r="AF38" i="12" s="1"/>
  <c r="L38" i="12"/>
  <c r="AE38" i="12" s="1"/>
  <c r="K38" i="12"/>
  <c r="J38" i="12"/>
  <c r="AN37" i="12"/>
  <c r="AM37" i="12"/>
  <c r="AI37" i="12"/>
  <c r="AF37" i="12"/>
  <c r="AF36" i="12" s="1"/>
  <c r="AE37" i="12"/>
  <c r="V37" i="12" a="1"/>
  <c r="AP38" i="12" s="1"/>
  <c r="U37" i="12"/>
  <c r="T37" i="12"/>
  <c r="S37" i="12"/>
  <c r="AL37" i="12" s="1"/>
  <c r="R37" i="12"/>
  <c r="AK37" i="12" s="1"/>
  <c r="Q37" i="12"/>
  <c r="AJ37" i="12" s="1"/>
  <c r="AJ36" i="12" s="1"/>
  <c r="P37" i="12"/>
  <c r="O37" i="12"/>
  <c r="AH37" i="12" s="1"/>
  <c r="N37" i="12"/>
  <c r="AG37" i="12" s="1"/>
  <c r="M37" i="12"/>
  <c r="L37" i="12"/>
  <c r="K37" i="12"/>
  <c r="AD37" i="12" s="1"/>
  <c r="J37" i="12"/>
  <c r="AC37" i="12" s="1"/>
  <c r="AM35" i="12"/>
  <c r="AL35" i="12"/>
  <c r="AK35" i="12"/>
  <c r="AE35" i="12"/>
  <c r="AD35" i="12"/>
  <c r="AC35" i="12"/>
  <c r="U35" i="12"/>
  <c r="AN35" i="12" s="1"/>
  <c r="T35" i="12"/>
  <c r="S35" i="12"/>
  <c r="R35" i="12"/>
  <c r="Q35" i="12"/>
  <c r="AJ35" i="12" s="1"/>
  <c r="P35" i="12"/>
  <c r="AI35" i="12" s="1"/>
  <c r="O35" i="12"/>
  <c r="AH35" i="12" s="1"/>
  <c r="N35" i="12"/>
  <c r="AG35" i="12" s="1"/>
  <c r="M35" i="12"/>
  <c r="AF35" i="12" s="1"/>
  <c r="L35" i="12"/>
  <c r="K35" i="12"/>
  <c r="J35" i="12"/>
  <c r="AP34" i="12"/>
  <c r="AO34" i="12"/>
  <c r="AI34" i="12"/>
  <c r="AH34" i="12"/>
  <c r="AG34" i="12"/>
  <c r="U34" i="12"/>
  <c r="AN34" i="12" s="1"/>
  <c r="T34" i="12"/>
  <c r="AM34" i="12" s="1"/>
  <c r="S34" i="12"/>
  <c r="AL34" i="12" s="1"/>
  <c r="R34" i="12"/>
  <c r="AK34" i="12" s="1"/>
  <c r="Q34" i="12"/>
  <c r="AJ34" i="12" s="1"/>
  <c r="P34" i="12"/>
  <c r="O34" i="12"/>
  <c r="N34" i="12"/>
  <c r="M34" i="12"/>
  <c r="AF34" i="12" s="1"/>
  <c r="L34" i="12"/>
  <c r="AE34" i="12" s="1"/>
  <c r="K34" i="12"/>
  <c r="AD34" i="12" s="1"/>
  <c r="J34" i="12"/>
  <c r="AC34" i="12" s="1"/>
  <c r="AM33" i="12"/>
  <c r="AL33" i="12"/>
  <c r="AK33" i="12"/>
  <c r="AE33" i="12"/>
  <c r="AD33" i="12"/>
  <c r="AC33" i="12"/>
  <c r="U33" i="12"/>
  <c r="AN33" i="12" s="1"/>
  <c r="T33" i="12"/>
  <c r="S33" i="12"/>
  <c r="R33" i="12"/>
  <c r="Q33" i="12"/>
  <c r="AJ33" i="12" s="1"/>
  <c r="P33" i="12"/>
  <c r="AI33" i="12" s="1"/>
  <c r="O33" i="12"/>
  <c r="AH33" i="12" s="1"/>
  <c r="N33" i="12"/>
  <c r="AG33" i="12" s="1"/>
  <c r="M33" i="12"/>
  <c r="AF33" i="12" s="1"/>
  <c r="L33" i="12"/>
  <c r="K33" i="12"/>
  <c r="J33" i="12"/>
  <c r="AP32" i="12"/>
  <c r="AO32" i="12"/>
  <c r="AI32" i="12"/>
  <c r="AH32" i="12"/>
  <c r="AG32" i="12"/>
  <c r="U32" i="12"/>
  <c r="AN32" i="12" s="1"/>
  <c r="T32" i="12"/>
  <c r="AM32" i="12" s="1"/>
  <c r="S32" i="12"/>
  <c r="AL32" i="12" s="1"/>
  <c r="R32" i="12"/>
  <c r="AK32" i="12" s="1"/>
  <c r="Q32" i="12"/>
  <c r="AJ32" i="12" s="1"/>
  <c r="P32" i="12"/>
  <c r="O32" i="12"/>
  <c r="N32" i="12"/>
  <c r="M32" i="12"/>
  <c r="AF32" i="12" s="1"/>
  <c r="L32" i="12"/>
  <c r="AE32" i="12" s="1"/>
  <c r="K32" i="12"/>
  <c r="AD32" i="12" s="1"/>
  <c r="J32" i="12"/>
  <c r="AC32" i="12" s="1"/>
  <c r="AL31" i="12"/>
  <c r="AK31" i="12"/>
  <c r="AD31" i="12"/>
  <c r="AC31" i="12"/>
  <c r="AC30" i="12" s="1"/>
  <c r="V31" i="12" a="1"/>
  <c r="AR35" i="12" s="1"/>
  <c r="U31" i="12"/>
  <c r="AN31" i="12" s="1"/>
  <c r="T31" i="12"/>
  <c r="AM31" i="12" s="1"/>
  <c r="S31" i="12"/>
  <c r="R31" i="12"/>
  <c r="Q31" i="12"/>
  <c r="AJ31" i="12" s="1"/>
  <c r="P31" i="12"/>
  <c r="AI31" i="12" s="1"/>
  <c r="O31" i="12"/>
  <c r="AH31" i="12" s="1"/>
  <c r="AH30" i="12" s="1"/>
  <c r="N31" i="12"/>
  <c r="AG31" i="12" s="1"/>
  <c r="M31" i="12"/>
  <c r="AF31" i="12" s="1"/>
  <c r="L31" i="12"/>
  <c r="AE31" i="12" s="1"/>
  <c r="K31" i="12"/>
  <c r="J31" i="12"/>
  <c r="AR29" i="12"/>
  <c r="AQ29" i="12"/>
  <c r="AJ29" i="12"/>
  <c r="AI29" i="12"/>
  <c r="AG29" i="12"/>
  <c r="U29" i="12"/>
  <c r="AN29" i="12" s="1"/>
  <c r="T29" i="12"/>
  <c r="AM29" i="12" s="1"/>
  <c r="S29" i="12"/>
  <c r="AL29" i="12" s="1"/>
  <c r="R29" i="12"/>
  <c r="AK29" i="12" s="1"/>
  <c r="Q29" i="12"/>
  <c r="P29" i="12"/>
  <c r="O29" i="12"/>
  <c r="AH29" i="12" s="1"/>
  <c r="N29" i="12"/>
  <c r="M29" i="12"/>
  <c r="AF29" i="12" s="1"/>
  <c r="L29" i="12"/>
  <c r="AE29" i="12" s="1"/>
  <c r="K29" i="12"/>
  <c r="AD29" i="12" s="1"/>
  <c r="J29" i="12"/>
  <c r="AC29" i="12" s="1"/>
  <c r="AN28" i="12"/>
  <c r="AN27" i="12" s="1"/>
  <c r="AM28" i="12"/>
  <c r="AM27" i="12" s="1"/>
  <c r="AF28" i="12"/>
  <c r="AF27" i="12" s="1"/>
  <c r="AE28" i="12"/>
  <c r="AE27" i="12" s="1"/>
  <c r="V28" i="12" a="1"/>
  <c r="AP29" i="12" s="1"/>
  <c r="U28" i="12"/>
  <c r="T28" i="12"/>
  <c r="S28" i="12"/>
  <c r="AL28" i="12" s="1"/>
  <c r="AL27" i="12" s="1"/>
  <c r="R28" i="12"/>
  <c r="AK28" i="12" s="1"/>
  <c r="AK27" i="12" s="1"/>
  <c r="Q28" i="12"/>
  <c r="AJ28" i="12" s="1"/>
  <c r="AJ27" i="12" s="1"/>
  <c r="P28" i="12"/>
  <c r="AI28" i="12" s="1"/>
  <c r="AI27" i="12" s="1"/>
  <c r="O28" i="12"/>
  <c r="AH28" i="12" s="1"/>
  <c r="AH27" i="12" s="1"/>
  <c r="N28" i="12"/>
  <c r="AG28" i="12" s="1"/>
  <c r="M28" i="12"/>
  <c r="L28" i="12"/>
  <c r="K28" i="12"/>
  <c r="AD28" i="12" s="1"/>
  <c r="AD27" i="12" s="1"/>
  <c r="J28" i="12"/>
  <c r="AC28" i="12" s="1"/>
  <c r="AC27" i="12" s="1"/>
  <c r="AN26" i="12"/>
  <c r="AM26" i="12"/>
  <c r="AL26" i="12"/>
  <c r="AK26" i="12"/>
  <c r="AJ26" i="12"/>
  <c r="AI26" i="12"/>
  <c r="AH26" i="12"/>
  <c r="AG26" i="12"/>
  <c r="AG23" i="12" s="1"/>
  <c r="AF26" i="12"/>
  <c r="AF23" i="12" s="1"/>
  <c r="AE26" i="12"/>
  <c r="AD26" i="12"/>
  <c r="AC26" i="12"/>
  <c r="J26" i="12"/>
  <c r="AN25" i="12"/>
  <c r="AM25" i="12"/>
  <c r="AL25" i="12"/>
  <c r="AK25" i="12"/>
  <c r="AJ25" i="12"/>
  <c r="AI25" i="12"/>
  <c r="AI23" i="12" s="1"/>
  <c r="AH25" i="12"/>
  <c r="AG25" i="12"/>
  <c r="AF25" i="12"/>
  <c r="AE25" i="12"/>
  <c r="AD25" i="12"/>
  <c r="AC25" i="12"/>
  <c r="AN24" i="12"/>
  <c r="AN23" i="12" s="1"/>
  <c r="AM24" i="12"/>
  <c r="AM23" i="12" s="1"/>
  <c r="AL24" i="12"/>
  <c r="AK24" i="12"/>
  <c r="AJ24" i="12"/>
  <c r="AI24" i="12"/>
  <c r="AH24" i="12"/>
  <c r="AH23" i="12" s="1"/>
  <c r="AG24" i="12"/>
  <c r="AF24" i="12"/>
  <c r="AE24" i="12"/>
  <c r="AE23" i="12" s="1"/>
  <c r="AD24" i="12"/>
  <c r="AC24" i="12"/>
  <c r="AJ23" i="12"/>
  <c r="AR22" i="12"/>
  <c r="AO22" i="12"/>
  <c r="AN22" i="12"/>
  <c r="AL22" i="12"/>
  <c r="AI22" i="12"/>
  <c r="AG22" i="12"/>
  <c r="AF22" i="12"/>
  <c r="AD22" i="12"/>
  <c r="U22" i="12"/>
  <c r="T22" i="12"/>
  <c r="AM22" i="12" s="1"/>
  <c r="S22" i="12"/>
  <c r="R22" i="12"/>
  <c r="AK22" i="12" s="1"/>
  <c r="Q22" i="12"/>
  <c r="AJ22" i="12" s="1"/>
  <c r="P22" i="12"/>
  <c r="O22" i="12"/>
  <c r="AH22" i="12" s="1"/>
  <c r="N22" i="12"/>
  <c r="M22" i="12"/>
  <c r="L22" i="12"/>
  <c r="AE22" i="12" s="1"/>
  <c r="K22" i="12"/>
  <c r="J22" i="12"/>
  <c r="AC22" i="12" s="1"/>
  <c r="AR21" i="12"/>
  <c r="AN21" i="12"/>
  <c r="AK21" i="12"/>
  <c r="AJ21" i="12"/>
  <c r="AG21" i="12"/>
  <c r="AF21" i="12"/>
  <c r="AC21" i="12"/>
  <c r="V21" i="12"/>
  <c r="AO21" i="12" s="1"/>
  <c r="V21" i="12" a="1"/>
  <c r="AQ21" i="12" s="1"/>
  <c r="U21" i="12"/>
  <c r="T21" i="12"/>
  <c r="AM21" i="12" s="1"/>
  <c r="S21" i="12"/>
  <c r="AL21" i="12" s="1"/>
  <c r="R21" i="12"/>
  <c r="Q21" i="12"/>
  <c r="P21" i="12"/>
  <c r="AI21" i="12" s="1"/>
  <c r="O21" i="12"/>
  <c r="AH21" i="12" s="1"/>
  <c r="N21" i="12"/>
  <c r="M21" i="12"/>
  <c r="L21" i="12"/>
  <c r="AE21" i="12" s="1"/>
  <c r="K21" i="12"/>
  <c r="AD21" i="12" s="1"/>
  <c r="J21" i="12"/>
  <c r="AP20" i="12"/>
  <c r="AM20" i="12"/>
  <c r="AL20" i="12"/>
  <c r="AL19" i="12" s="1"/>
  <c r="AI20" i="12"/>
  <c r="AI19" i="12" s="1"/>
  <c r="AH20" i="12"/>
  <c r="AH19" i="12" s="1"/>
  <c r="AE20" i="12"/>
  <c r="AE19" i="12" s="1"/>
  <c r="AD20" i="12"/>
  <c r="AD19" i="12" s="1"/>
  <c r="V20" i="12" a="1"/>
  <c r="AQ20" i="12" s="1"/>
  <c r="U20" i="12"/>
  <c r="AN20" i="12" s="1"/>
  <c r="T20" i="12"/>
  <c r="S20" i="12"/>
  <c r="R20" i="12"/>
  <c r="AK20" i="12" s="1"/>
  <c r="Q20" i="12"/>
  <c r="AJ20" i="12" s="1"/>
  <c r="AJ19" i="12" s="1"/>
  <c r="P20" i="12"/>
  <c r="O20" i="12"/>
  <c r="N20" i="12"/>
  <c r="AG20" i="12" s="1"/>
  <c r="M20" i="12"/>
  <c r="AF20" i="12" s="1"/>
  <c r="AF19" i="12" s="1"/>
  <c r="L20" i="12"/>
  <c r="K20" i="12"/>
  <c r="J20" i="12"/>
  <c r="AC20" i="12" s="1"/>
  <c r="AC19" i="12" s="1"/>
  <c r="AR18" i="12"/>
  <c r="AR17" i="12" s="1"/>
  <c r="AO18" i="12"/>
  <c r="AO17" i="12" s="1"/>
  <c r="AN18" i="12"/>
  <c r="AN17" i="12" s="1"/>
  <c r="AK18" i="12"/>
  <c r="AK17" i="12" s="1"/>
  <c r="AJ18" i="12"/>
  <c r="AJ17" i="12" s="1"/>
  <c r="AG18" i="12"/>
  <c r="AG17" i="12" s="1"/>
  <c r="AF18" i="12"/>
  <c r="AF17" i="12" s="1"/>
  <c r="AC18" i="12"/>
  <c r="AC17" i="12" s="1"/>
  <c r="V18" i="12"/>
  <c r="V18" i="12" a="1"/>
  <c r="AQ18" i="12" s="1"/>
  <c r="AQ17" i="12" s="1"/>
  <c r="U18" i="12"/>
  <c r="T18" i="12"/>
  <c r="AM18" i="12" s="1"/>
  <c r="AM17" i="12" s="1"/>
  <c r="S18" i="12"/>
  <c r="AL18" i="12" s="1"/>
  <c r="AL17" i="12" s="1"/>
  <c r="R18" i="12"/>
  <c r="Q18" i="12"/>
  <c r="P18" i="12"/>
  <c r="AI18" i="12" s="1"/>
  <c r="AI17" i="12" s="1"/>
  <c r="O18" i="12"/>
  <c r="AH18" i="12" s="1"/>
  <c r="AH17" i="12" s="1"/>
  <c r="N18" i="12"/>
  <c r="M18" i="12"/>
  <c r="L18" i="12"/>
  <c r="AE18" i="12" s="1"/>
  <c r="AE17" i="12" s="1"/>
  <c r="K18" i="12"/>
  <c r="AD18" i="12" s="1"/>
  <c r="AD17" i="12" s="1"/>
  <c r="J18" i="12"/>
  <c r="AH15" i="2" a="1"/>
  <c r="AH15" i="2" s="1"/>
  <c r="AH14" i="2" a="1"/>
  <c r="AH14" i="2" s="1"/>
  <c r="AH27" i="2"/>
  <c r="AI27" i="2"/>
  <c r="AJ27" i="2"/>
  <c r="AK27" i="2"/>
  <c r="AH28" i="2"/>
  <c r="AI28" i="2"/>
  <c r="AJ28" i="2"/>
  <c r="AK28" i="2"/>
  <c r="AH29" i="2"/>
  <c r="AI29" i="2"/>
  <c r="AJ29" i="2"/>
  <c r="AK29" i="2"/>
  <c r="AH31" i="2"/>
  <c r="AI31" i="2"/>
  <c r="AJ31" i="2"/>
  <c r="AK31" i="2"/>
  <c r="AH32" i="2"/>
  <c r="AI32" i="2"/>
  <c r="AJ32" i="2"/>
  <c r="AK32" i="2"/>
  <c r="AH22" i="2"/>
  <c r="AI22" i="2"/>
  <c r="AJ22" i="2"/>
  <c r="AK22" i="2"/>
  <c r="AH23" i="2"/>
  <c r="AI23" i="2"/>
  <c r="AJ23" i="2"/>
  <c r="AK23" i="2"/>
  <c r="AH24" i="2"/>
  <c r="AI24" i="2"/>
  <c r="AJ24" i="2"/>
  <c r="AK24" i="2"/>
  <c r="AH25" i="2"/>
  <c r="AI25" i="2"/>
  <c r="AJ25" i="2"/>
  <c r="AK25" i="2"/>
  <c r="AK21" i="2"/>
  <c r="AJ21" i="2"/>
  <c r="AI21" i="2"/>
  <c r="AH21" i="2"/>
  <c r="AH19" i="2"/>
  <c r="AI19" i="2"/>
  <c r="AJ19" i="2"/>
  <c r="AK19" i="2"/>
  <c r="AI18" i="2"/>
  <c r="AJ18" i="2"/>
  <c r="AK18" i="2"/>
  <c r="AH18" i="2"/>
  <c r="AH16" i="2"/>
  <c r="AI16" i="2"/>
  <c r="AJ16" i="2"/>
  <c r="AK16" i="2"/>
  <c r="AH12" i="2"/>
  <c r="AI12" i="2"/>
  <c r="AJ12" i="2"/>
  <c r="AK12" i="2"/>
  <c r="AH11" i="2"/>
  <c r="AI11" i="2"/>
  <c r="AJ11" i="2"/>
  <c r="AK11" i="2"/>
  <c r="AI10" i="2"/>
  <c r="AJ10" i="2"/>
  <c r="AK10" i="2"/>
  <c r="AH10" i="2"/>
  <c r="AK8" i="2"/>
  <c r="AJ8" i="2"/>
  <c r="AI8" i="2"/>
  <c r="AH8" i="2"/>
  <c r="AG58" i="23" l="1"/>
  <c r="AN16" i="23"/>
  <c r="AF36" i="14"/>
  <c r="AM27" i="14"/>
  <c r="AO32" i="14"/>
  <c r="AQ38" i="14"/>
  <c r="AR29" i="14"/>
  <c r="AP42" i="14"/>
  <c r="AI19" i="14"/>
  <c r="AI27" i="14"/>
  <c r="AP34" i="14"/>
  <c r="AC36" i="14"/>
  <c r="AK41" i="14"/>
  <c r="AM30" i="14"/>
  <c r="AO22" i="14"/>
  <c r="AI41" i="14"/>
  <c r="V21" i="14"/>
  <c r="AO21" i="14" s="1"/>
  <c r="AC41" i="14"/>
  <c r="AC19" i="14"/>
  <c r="AK19" i="14"/>
  <c r="AR38" i="14"/>
  <c r="AD41" i="14"/>
  <c r="AL41" i="14"/>
  <c r="V18" i="14"/>
  <c r="AO18" i="14" s="1"/>
  <c r="AO17" i="14" s="1"/>
  <c r="AP20" i="14"/>
  <c r="AK36" i="14"/>
  <c r="AE41" i="14"/>
  <c r="AD36" i="14"/>
  <c r="AJ36" i="14"/>
  <c r="AN19" i="14"/>
  <c r="AJ27" i="14"/>
  <c r="AQ32" i="14"/>
  <c r="AG19" i="14"/>
  <c r="AR21" i="14"/>
  <c r="AD27" i="14"/>
  <c r="AL27" i="14"/>
  <c r="AQ29" i="14"/>
  <c r="AO34" i="14"/>
  <c r="AI23" i="14"/>
  <c r="AJ23" i="14"/>
  <c r="AF19" i="19"/>
  <c r="AD27" i="19"/>
  <c r="AE36" i="19"/>
  <c r="AO19" i="19"/>
  <c r="AR19" i="19"/>
  <c r="AF27" i="19"/>
  <c r="AN27" i="19"/>
  <c r="AJ30" i="19"/>
  <c r="AF30" i="19"/>
  <c r="AH36" i="19"/>
  <c r="AM41" i="19"/>
  <c r="AI19" i="19"/>
  <c r="AC19" i="19"/>
  <c r="AD23" i="19"/>
  <c r="AL23" i="19"/>
  <c r="AI36" i="19"/>
  <c r="AG36" i="19"/>
  <c r="AF41" i="19"/>
  <c r="AN41" i="19"/>
  <c r="AE19" i="19"/>
  <c r="AE23" i="19"/>
  <c r="L6" i="19" s="1"/>
  <c r="AM23" i="19"/>
  <c r="AD30" i="19"/>
  <c r="AL30" i="19"/>
  <c r="AJ36" i="19"/>
  <c r="AL41" i="19"/>
  <c r="AI41" i="19"/>
  <c r="AM30" i="19"/>
  <c r="AM36" i="19"/>
  <c r="AD19" i="19"/>
  <c r="K6" i="19" s="1"/>
  <c r="AL19" i="19"/>
  <c r="S6" i="19" s="1"/>
  <c r="AJ19" i="19"/>
  <c r="AG23" i="19"/>
  <c r="AF23" i="19"/>
  <c r="AN23" i="19"/>
  <c r="AJ27" i="19"/>
  <c r="AK19" i="19"/>
  <c r="AC27" i="19"/>
  <c r="AK27" i="19"/>
  <c r="AH19" i="14"/>
  <c r="AD23" i="14"/>
  <c r="AL23" i="14"/>
  <c r="AC23" i="14"/>
  <c r="AK23" i="14"/>
  <c r="AG27" i="14"/>
  <c r="AG36" i="14"/>
  <c r="AF30" i="14"/>
  <c r="M6" i="14" s="1"/>
  <c r="AN30" i="14"/>
  <c r="AG30" i="14"/>
  <c r="AM36" i="14"/>
  <c r="T6" i="14" s="1"/>
  <c r="AE19" i="14"/>
  <c r="AM19" i="14"/>
  <c r="AC27" i="14"/>
  <c r="AH30" i="14"/>
  <c r="AN36" i="14"/>
  <c r="AM41" i="14"/>
  <c r="AE30" i="14"/>
  <c r="AL19" i="14"/>
  <c r="AD19" i="14"/>
  <c r="AE19" i="18"/>
  <c r="AM19" i="18"/>
  <c r="AK19" i="18"/>
  <c r="AE23" i="18"/>
  <c r="AM23" i="18"/>
  <c r="AE27" i="18"/>
  <c r="L6" i="18" s="1"/>
  <c r="AP36" i="18"/>
  <c r="AL41" i="18"/>
  <c r="AF19" i="18"/>
  <c r="AL19" i="18"/>
  <c r="S6" i="18" s="1"/>
  <c r="AN30" i="18"/>
  <c r="AG19" i="18"/>
  <c r="AR19" i="18"/>
  <c r="AP19" i="18"/>
  <c r="AJ27" i="18"/>
  <c r="AD41" i="18"/>
  <c r="AC19" i="18"/>
  <c r="AH27" i="18"/>
  <c r="AJ30" i="18"/>
  <c r="AE30" i="18"/>
  <c r="AC36" i="18"/>
  <c r="AK36" i="18"/>
  <c r="AH36" i="18"/>
  <c r="AR41" i="18"/>
  <c r="AD19" i="18"/>
  <c r="AD27" i="18"/>
  <c r="AL27" i="18"/>
  <c r="AI27" i="18"/>
  <c r="AF30" i="18"/>
  <c r="AD36" i="18"/>
  <c r="AL36" i="18"/>
  <c r="AH41" i="18"/>
  <c r="AI19" i="18"/>
  <c r="P6" i="18" s="1"/>
  <c r="AN41" i="18"/>
  <c r="AN19" i="12"/>
  <c r="AP19" i="12"/>
  <c r="AD23" i="12"/>
  <c r="AL23" i="12"/>
  <c r="AC23" i="12"/>
  <c r="AK23" i="12"/>
  <c r="AG27" i="12"/>
  <c r="AE36" i="12"/>
  <c r="AI30" i="12"/>
  <c r="AI36" i="12"/>
  <c r="AG19" i="12"/>
  <c r="AK41" i="12"/>
  <c r="AK19" i="12"/>
  <c r="R6" i="12" s="1"/>
  <c r="AJ30" i="12"/>
  <c r="AK30" i="12"/>
  <c r="AM36" i="12"/>
  <c r="AC41" i="12"/>
  <c r="AM19" i="12"/>
  <c r="AM19" i="15"/>
  <c r="AH23" i="15"/>
  <c r="AN19" i="15"/>
  <c r="AK30" i="15"/>
  <c r="AF41" i="15"/>
  <c r="AI23" i="15"/>
  <c r="AL30" i="15"/>
  <c r="AI36" i="15"/>
  <c r="AN36" i="15"/>
  <c r="AJ36" i="15"/>
  <c r="AE19" i="15"/>
  <c r="AD23" i="15"/>
  <c r="K6" i="15" s="1"/>
  <c r="AL23" i="15"/>
  <c r="AC23" i="15"/>
  <c r="AK23" i="15"/>
  <c r="AG27" i="15"/>
  <c r="AI41" i="15"/>
  <c r="AH19" i="15"/>
  <c r="AC19" i="15"/>
  <c r="J6" i="15" s="1"/>
  <c r="AK19" i="15"/>
  <c r="AI19" i="15"/>
  <c r="AI27" i="15"/>
  <c r="AF19" i="13"/>
  <c r="AN19" i="13"/>
  <c r="AD27" i="13"/>
  <c r="AI27" i="13"/>
  <c r="AD19" i="13"/>
  <c r="AH23" i="13"/>
  <c r="O6" i="13" s="1"/>
  <c r="AD41" i="13"/>
  <c r="AJ19" i="13"/>
  <c r="AG19" i="13"/>
  <c r="AH30" i="13"/>
  <c r="AC30" i="13"/>
  <c r="J6" i="13" s="1"/>
  <c r="AM41" i="13"/>
  <c r="AH19" i="13"/>
  <c r="AP27" i="13"/>
  <c r="AI36" i="13"/>
  <c r="P6" i="13" s="1"/>
  <c r="AG36" i="13"/>
  <c r="AK19" i="13"/>
  <c r="AH36" i="13"/>
  <c r="V24" i="19" a="1"/>
  <c r="AP26" i="19" s="1"/>
  <c r="AJ41" i="19"/>
  <c r="AC36" i="19"/>
  <c r="AK36" i="19"/>
  <c r="AE27" i="19"/>
  <c r="AK30" i="19"/>
  <c r="AD36" i="19"/>
  <c r="AL36" i="19"/>
  <c r="M6" i="19"/>
  <c r="AN30" i="19"/>
  <c r="AF36" i="19"/>
  <c r="AN36" i="19"/>
  <c r="AP36" i="19"/>
  <c r="O6" i="19"/>
  <c r="AM27" i="19"/>
  <c r="T6" i="19" s="1"/>
  <c r="AG30" i="19"/>
  <c r="N6" i="19" s="1"/>
  <c r="AP27" i="19"/>
  <c r="AC30" i="19"/>
  <c r="J6" i="19" s="1"/>
  <c r="AG41" i="19"/>
  <c r="AI30" i="19"/>
  <c r="P6" i="19" s="1"/>
  <c r="AE30" i="19"/>
  <c r="AR29" i="19"/>
  <c r="AP32" i="19"/>
  <c r="AP34" i="19"/>
  <c r="AR38" i="19"/>
  <c r="AP42" i="19"/>
  <c r="AP18" i="19"/>
  <c r="AP17" i="19" s="1"/>
  <c r="AQ32" i="19"/>
  <c r="AQ34" i="19"/>
  <c r="AQ42" i="19"/>
  <c r="AQ41" i="19" s="1"/>
  <c r="V18" i="19"/>
  <c r="AO18" i="19" s="1"/>
  <c r="AO17" i="19" s="1"/>
  <c r="AR18" i="19"/>
  <c r="AR17" i="19" s="1"/>
  <c r="AQ28" i="19"/>
  <c r="AQ27" i="19" s="1"/>
  <c r="AO33" i="19"/>
  <c r="AO35" i="19"/>
  <c r="AQ37" i="19"/>
  <c r="AQ36" i="19" s="1"/>
  <c r="AO43" i="19"/>
  <c r="AO41" i="19" s="1"/>
  <c r="V28" i="19"/>
  <c r="AO28" i="19" s="1"/>
  <c r="AO27" i="19" s="1"/>
  <c r="AR28" i="19"/>
  <c r="AR27" i="19" s="1"/>
  <c r="AP31" i="19"/>
  <c r="AP33" i="19"/>
  <c r="AP35" i="19"/>
  <c r="V37" i="19"/>
  <c r="AO37" i="19" s="1"/>
  <c r="AR37" i="19"/>
  <c r="AP43" i="19"/>
  <c r="AQ31" i="19"/>
  <c r="AQ33" i="19"/>
  <c r="AQ35" i="19"/>
  <c r="AO38" i="19"/>
  <c r="AQ43" i="19"/>
  <c r="V31" i="19"/>
  <c r="AO31" i="19" s="1"/>
  <c r="AR31" i="19"/>
  <c r="AR33" i="19"/>
  <c r="V24" i="18" a="1"/>
  <c r="AQ25" i="18" s="1"/>
  <c r="AM30" i="18"/>
  <c r="AE36" i="18"/>
  <c r="AF27" i="18"/>
  <c r="AH30" i="18"/>
  <c r="AC30" i="18"/>
  <c r="AF36" i="18"/>
  <c r="K6" i="18"/>
  <c r="AG27" i="18"/>
  <c r="AI30" i="18"/>
  <c r="AD30" i="18"/>
  <c r="AG36" i="18"/>
  <c r="AG30" i="18"/>
  <c r="AJ36" i="18"/>
  <c r="Q6" i="18" s="1"/>
  <c r="AI41" i="18"/>
  <c r="AI36" i="18"/>
  <c r="AN27" i="18"/>
  <c r="AK30" i="18"/>
  <c r="AM36" i="18"/>
  <c r="AJ41" i="18"/>
  <c r="AP27" i="18"/>
  <c r="AL30" i="18"/>
  <c r="AN36" i="18"/>
  <c r="AQ20" i="18"/>
  <c r="AQ19" i="18" s="1"/>
  <c r="AP18" i="18"/>
  <c r="AP17" i="18" s="1"/>
  <c r="V20" i="18"/>
  <c r="AO20" i="18" s="1"/>
  <c r="AO19" i="18" s="1"/>
  <c r="AQ42" i="18"/>
  <c r="AQ41" i="18" s="1"/>
  <c r="V18" i="18"/>
  <c r="AO18" i="18" s="1"/>
  <c r="AO17" i="18" s="1"/>
  <c r="AR18" i="18"/>
  <c r="AR17" i="18" s="1"/>
  <c r="AQ28" i="18"/>
  <c r="AQ27" i="18" s="1"/>
  <c r="AO35" i="18"/>
  <c r="AQ37" i="18"/>
  <c r="AQ36" i="18" s="1"/>
  <c r="AO43" i="18"/>
  <c r="AO41" i="18" s="1"/>
  <c r="V28" i="18"/>
  <c r="AO28" i="18" s="1"/>
  <c r="AR28" i="18"/>
  <c r="AR27" i="18" s="1"/>
  <c r="AP31" i="18"/>
  <c r="AP33" i="18"/>
  <c r="AP35" i="18"/>
  <c r="V37" i="18"/>
  <c r="AO37" i="18" s="1"/>
  <c r="AR37" i="18"/>
  <c r="AR36" i="18" s="1"/>
  <c r="AP43" i="18"/>
  <c r="AP41" i="18" s="1"/>
  <c r="AP21" i="18"/>
  <c r="AO29" i="18"/>
  <c r="AQ31" i="18"/>
  <c r="AQ33" i="18"/>
  <c r="AQ35" i="18"/>
  <c r="AO38" i="18"/>
  <c r="AQ43" i="18"/>
  <c r="V31" i="18"/>
  <c r="AO31" i="18" s="1"/>
  <c r="AR31" i="18"/>
  <c r="AR33" i="18"/>
  <c r="V24" i="14" a="1"/>
  <c r="AR26" i="14" s="1"/>
  <c r="V24" i="15" a="1"/>
  <c r="AR26" i="15" s="1"/>
  <c r="AG41" i="15"/>
  <c r="AF30" i="15"/>
  <c r="AN30" i="15"/>
  <c r="AE36" i="15"/>
  <c r="AH27" i="15"/>
  <c r="AE27" i="15"/>
  <c r="L6" i="15" s="1"/>
  <c r="AG30" i="15"/>
  <c r="N6" i="15" s="1"/>
  <c r="AF36" i="15"/>
  <c r="AJ41" i="15"/>
  <c r="AH30" i="15"/>
  <c r="AC30" i="15"/>
  <c r="AE30" i="15"/>
  <c r="AM30" i="15"/>
  <c r="AM27" i="15"/>
  <c r="T6" i="15" s="1"/>
  <c r="AI30" i="15"/>
  <c r="P6" i="15" s="1"/>
  <c r="AD30" i="15"/>
  <c r="AH36" i="15"/>
  <c r="S6" i="15"/>
  <c r="AC27" i="15"/>
  <c r="AK27" i="15"/>
  <c r="AN27" i="15"/>
  <c r="U6" i="15" s="1"/>
  <c r="AJ30" i="15"/>
  <c r="Q6" i="15" s="1"/>
  <c r="AD36" i="15"/>
  <c r="AL36" i="15"/>
  <c r="AE41" i="15"/>
  <c r="AM41" i="15"/>
  <c r="AP18" i="15"/>
  <c r="AP17" i="15" s="1"/>
  <c r="V20" i="15"/>
  <c r="AO20" i="15" s="1"/>
  <c r="AO19" i="15" s="1"/>
  <c r="AR20" i="15"/>
  <c r="AR19" i="15" s="1"/>
  <c r="AP22" i="15"/>
  <c r="AQ32" i="15"/>
  <c r="AQ34" i="15"/>
  <c r="AQ42" i="15"/>
  <c r="AQ22" i="15"/>
  <c r="AQ19" i="15" s="1"/>
  <c r="AP28" i="15"/>
  <c r="AP27" i="15" s="1"/>
  <c r="AR32" i="15"/>
  <c r="AR34" i="15"/>
  <c r="AP37" i="15"/>
  <c r="AP36" i="15" s="1"/>
  <c r="V42" i="15"/>
  <c r="AO42" i="15" s="1"/>
  <c r="AR42" i="15"/>
  <c r="AR41" i="15" s="1"/>
  <c r="AR22" i="15"/>
  <c r="AQ28" i="15"/>
  <c r="AQ27" i="15" s="1"/>
  <c r="AO33" i="15"/>
  <c r="AO35" i="15"/>
  <c r="AQ37" i="15"/>
  <c r="AQ36" i="15" s="1"/>
  <c r="AO43" i="15"/>
  <c r="V28" i="15"/>
  <c r="AO28" i="15" s="1"/>
  <c r="AR28" i="15"/>
  <c r="AR27" i="15" s="1"/>
  <c r="AP31" i="15"/>
  <c r="AP33" i="15"/>
  <c r="AP35" i="15"/>
  <c r="V37" i="15"/>
  <c r="AO37" i="15" s="1"/>
  <c r="AR37" i="15"/>
  <c r="AR36" i="15" s="1"/>
  <c r="AP43" i="15"/>
  <c r="AP41" i="15" s="1"/>
  <c r="AP21" i="15"/>
  <c r="AP19" i="15" s="1"/>
  <c r="AO29" i="15"/>
  <c r="AQ31" i="15"/>
  <c r="AQ33" i="15"/>
  <c r="AQ35" i="15"/>
  <c r="AO38" i="15"/>
  <c r="AQ43" i="15"/>
  <c r="V31" i="15"/>
  <c r="AO31" i="15" s="1"/>
  <c r="AO30" i="15" s="1"/>
  <c r="AR31" i="15"/>
  <c r="AR33" i="15"/>
  <c r="AC30" i="14"/>
  <c r="AL36" i="14"/>
  <c r="AI30" i="14"/>
  <c r="AD30" i="14"/>
  <c r="U6" i="14"/>
  <c r="AJ30" i="14"/>
  <c r="AH36" i="14"/>
  <c r="AE36" i="14"/>
  <c r="AK30" i="14"/>
  <c r="R6" i="14" s="1"/>
  <c r="AL30" i="14"/>
  <c r="AH27" i="14"/>
  <c r="AE27" i="14"/>
  <c r="L6" i="14" s="1"/>
  <c r="AI36" i="14"/>
  <c r="AQ20" i="14"/>
  <c r="AP18" i="14"/>
  <c r="AP17" i="14" s="1"/>
  <c r="V20" i="14"/>
  <c r="AO20" i="14" s="1"/>
  <c r="AO19" i="14" s="1"/>
  <c r="AP22" i="14"/>
  <c r="AQ34" i="14"/>
  <c r="AQ42" i="14"/>
  <c r="AQ22" i="14"/>
  <c r="AP28" i="14"/>
  <c r="AP27" i="14" s="1"/>
  <c r="AR32" i="14"/>
  <c r="AR34" i="14"/>
  <c r="AP37" i="14"/>
  <c r="AP36" i="14" s="1"/>
  <c r="V42" i="14"/>
  <c r="AO42" i="14" s="1"/>
  <c r="AR42" i="14"/>
  <c r="AR41" i="14" s="1"/>
  <c r="AR22" i="14"/>
  <c r="AR19" i="14" s="1"/>
  <c r="AQ28" i="14"/>
  <c r="AO33" i="14"/>
  <c r="AO35" i="14"/>
  <c r="AQ37" i="14"/>
  <c r="AQ36" i="14" s="1"/>
  <c r="AO43" i="14"/>
  <c r="V28" i="14"/>
  <c r="AO28" i="14" s="1"/>
  <c r="AR28" i="14"/>
  <c r="AR27" i="14" s="1"/>
  <c r="AP31" i="14"/>
  <c r="AP33" i="14"/>
  <c r="AP35" i="14"/>
  <c r="V37" i="14"/>
  <c r="AO37" i="14" s="1"/>
  <c r="AR37" i="14"/>
  <c r="AP43" i="14"/>
  <c r="AP41" i="14" s="1"/>
  <c r="AP21" i="14"/>
  <c r="AP19" i="14" s="1"/>
  <c r="AO29" i="14"/>
  <c r="AQ31" i="14"/>
  <c r="AQ33" i="14"/>
  <c r="AQ35" i="14"/>
  <c r="AO38" i="14"/>
  <c r="AQ43" i="14"/>
  <c r="V31" i="14"/>
  <c r="AO31" i="14" s="1"/>
  <c r="AR31" i="14"/>
  <c r="AR33" i="14"/>
  <c r="V24" i="13" a="1"/>
  <c r="AP24" i="13" s="1"/>
  <c r="AJ27" i="13"/>
  <c r="AH27" i="13"/>
  <c r="AF36" i="13"/>
  <c r="AN36" i="13"/>
  <c r="AJ41" i="13"/>
  <c r="AN30" i="13"/>
  <c r="AG30" i="13"/>
  <c r="AI30" i="13"/>
  <c r="AE30" i="13"/>
  <c r="AF27" i="13"/>
  <c r="AN27" i="13"/>
  <c r="AJ30" i="13"/>
  <c r="Q6" i="13" s="1"/>
  <c r="AF30" i="13"/>
  <c r="AJ36" i="13"/>
  <c r="AG27" i="13"/>
  <c r="N6" i="13" s="1"/>
  <c r="AK30" i="13"/>
  <c r="AC36" i="13"/>
  <c r="AK36" i="13"/>
  <c r="AM36" i="13"/>
  <c r="AH41" i="13"/>
  <c r="L6" i="13"/>
  <c r="AD30" i="13"/>
  <c r="AL30" i="13"/>
  <c r="S6" i="13" s="1"/>
  <c r="AM30" i="13"/>
  <c r="AD36" i="13"/>
  <c r="AL36" i="13"/>
  <c r="AP36" i="13"/>
  <c r="AG41" i="13"/>
  <c r="AQ20" i="13"/>
  <c r="AQ19" i="13" s="1"/>
  <c r="AO22" i="13"/>
  <c r="AR29" i="13"/>
  <c r="AP32" i="13"/>
  <c r="AP34" i="13"/>
  <c r="AR38" i="13"/>
  <c r="AP42" i="13"/>
  <c r="AP41" i="13" s="1"/>
  <c r="AP18" i="13"/>
  <c r="AP17" i="13" s="1"/>
  <c r="V20" i="13"/>
  <c r="AO20" i="13" s="1"/>
  <c r="AO19" i="13" s="1"/>
  <c r="AP22" i="13"/>
  <c r="AQ34" i="13"/>
  <c r="AQ42" i="13"/>
  <c r="V18" i="13"/>
  <c r="AO18" i="13" s="1"/>
  <c r="AO17" i="13" s="1"/>
  <c r="AR18" i="13"/>
  <c r="AR17" i="13" s="1"/>
  <c r="AR22" i="13"/>
  <c r="AR19" i="13" s="1"/>
  <c r="AQ28" i="13"/>
  <c r="AQ27" i="13" s="1"/>
  <c r="AO33" i="13"/>
  <c r="AO35" i="13"/>
  <c r="AQ37" i="13"/>
  <c r="AQ36" i="13" s="1"/>
  <c r="AO43" i="13"/>
  <c r="AO41" i="13" s="1"/>
  <c r="V28" i="13"/>
  <c r="AO28" i="13" s="1"/>
  <c r="AR28" i="13"/>
  <c r="AR27" i="13" s="1"/>
  <c r="AP31" i="13"/>
  <c r="AP30" i="13" s="1"/>
  <c r="AP33" i="13"/>
  <c r="AP35" i="13"/>
  <c r="V37" i="13"/>
  <c r="AO37" i="13" s="1"/>
  <c r="AR37" i="13"/>
  <c r="AP43" i="13"/>
  <c r="AP21" i="13"/>
  <c r="AP19" i="13" s="1"/>
  <c r="AO29" i="13"/>
  <c r="AQ31" i="13"/>
  <c r="AQ33" i="13"/>
  <c r="AQ35" i="13"/>
  <c r="AO38" i="13"/>
  <c r="AQ43" i="13"/>
  <c r="V31" i="13"/>
  <c r="AO31" i="13" s="1"/>
  <c r="AR31" i="13"/>
  <c r="AR33" i="13"/>
  <c r="V24" i="12" a="1"/>
  <c r="AR26" i="12" s="1"/>
  <c r="AE41" i="12"/>
  <c r="AC36" i="12"/>
  <c r="AL30" i="12"/>
  <c r="AD36" i="12"/>
  <c r="AL36" i="12"/>
  <c r="AN36" i="12"/>
  <c r="AK36" i="12"/>
  <c r="Q6" i="12"/>
  <c r="AI41" i="12"/>
  <c r="J6" i="12"/>
  <c r="AD30" i="12"/>
  <c r="K6" i="12" s="1"/>
  <c r="AE30" i="12"/>
  <c r="AM30" i="12"/>
  <c r="T6" i="12" s="1"/>
  <c r="AJ41" i="12"/>
  <c r="AF30" i="12"/>
  <c r="M6" i="12" s="1"/>
  <c r="AN30" i="12"/>
  <c r="U6" i="12" s="1"/>
  <c r="AG36" i="12"/>
  <c r="AG30" i="12"/>
  <c r="AH36" i="12"/>
  <c r="O6" i="12" s="1"/>
  <c r="AP18" i="12"/>
  <c r="AP17" i="12" s="1"/>
  <c r="V20" i="12"/>
  <c r="AO20" i="12" s="1"/>
  <c r="AO19" i="12" s="1"/>
  <c r="AR20" i="12"/>
  <c r="AR19" i="12" s="1"/>
  <c r="AP22" i="12"/>
  <c r="AQ32" i="12"/>
  <c r="AQ34" i="12"/>
  <c r="AQ42" i="12"/>
  <c r="AQ41" i="12" s="1"/>
  <c r="AQ22" i="12"/>
  <c r="AQ19" i="12" s="1"/>
  <c r="AP28" i="12"/>
  <c r="AP27" i="12" s="1"/>
  <c r="AR32" i="12"/>
  <c r="AR34" i="12"/>
  <c r="AP37" i="12"/>
  <c r="AP36" i="12" s="1"/>
  <c r="V42" i="12"/>
  <c r="AO42" i="12" s="1"/>
  <c r="AR42" i="12"/>
  <c r="AR41" i="12" s="1"/>
  <c r="AQ28" i="12"/>
  <c r="AQ27" i="12" s="1"/>
  <c r="AO33" i="12"/>
  <c r="AO35" i="12"/>
  <c r="AQ37" i="12"/>
  <c r="AQ36" i="12" s="1"/>
  <c r="AO43" i="12"/>
  <c r="V28" i="12"/>
  <c r="AO28" i="12" s="1"/>
  <c r="AR28" i="12"/>
  <c r="AR27" i="12" s="1"/>
  <c r="AP31" i="12"/>
  <c r="AP33" i="12"/>
  <c r="AP35" i="12"/>
  <c r="V37" i="12"/>
  <c r="AO37" i="12" s="1"/>
  <c r="AR37" i="12"/>
  <c r="AR36" i="12" s="1"/>
  <c r="AP43" i="12"/>
  <c r="AP41" i="12" s="1"/>
  <c r="AP21" i="12"/>
  <c r="AO29" i="12"/>
  <c r="AQ31" i="12"/>
  <c r="AQ33" i="12"/>
  <c r="AQ35" i="12"/>
  <c r="AO38" i="12"/>
  <c r="AQ43" i="12"/>
  <c r="V31" i="12"/>
  <c r="AO31" i="12" s="1"/>
  <c r="AR31" i="12"/>
  <c r="AR33" i="12"/>
  <c r="AN26" i="23" l="1"/>
  <c r="AN58" i="23" s="1"/>
  <c r="AO26" i="23"/>
  <c r="AO58" i="23" s="1"/>
  <c r="AQ26" i="23"/>
  <c r="AQ58" i="23" s="1"/>
  <c r="AP26" i="23"/>
  <c r="AP58" i="23" s="1"/>
  <c r="N6" i="14"/>
  <c r="AO27" i="14"/>
  <c r="AR36" i="14"/>
  <c r="O6" i="14"/>
  <c r="Q6" i="14"/>
  <c r="K6" i="14"/>
  <c r="J6" i="14"/>
  <c r="AQ27" i="14"/>
  <c r="S6" i="14"/>
  <c r="Q6" i="19"/>
  <c r="R6" i="19"/>
  <c r="AQ30" i="19"/>
  <c r="U6" i="19"/>
  <c r="AQ30" i="14"/>
  <c r="P6" i="14"/>
  <c r="AQ19" i="14"/>
  <c r="J6" i="18"/>
  <c r="O6" i="18"/>
  <c r="AR30" i="18"/>
  <c r="AO30" i="18"/>
  <c r="U6" i="18"/>
  <c r="N6" i="18"/>
  <c r="T6" i="18"/>
  <c r="AO27" i="18"/>
  <c r="R6" i="18"/>
  <c r="M6" i="18"/>
  <c r="AR30" i="12"/>
  <c r="P6" i="12"/>
  <c r="AO30" i="12"/>
  <c r="N6" i="12"/>
  <c r="L6" i="12"/>
  <c r="S6" i="12"/>
  <c r="AO27" i="12"/>
  <c r="R6" i="15"/>
  <c r="O6" i="15"/>
  <c r="AQ41" i="15"/>
  <c r="M6" i="15"/>
  <c r="AO27" i="15"/>
  <c r="AO41" i="15"/>
  <c r="AR30" i="13"/>
  <c r="AO27" i="13"/>
  <c r="R6" i="13"/>
  <c r="U6" i="13"/>
  <c r="T6" i="13"/>
  <c r="M6" i="13"/>
  <c r="K6" i="13"/>
  <c r="AR36" i="13"/>
  <c r="AQ25" i="19"/>
  <c r="AQ24" i="19"/>
  <c r="AR26" i="19"/>
  <c r="V24" i="19"/>
  <c r="AO24" i="19" s="1"/>
  <c r="AO23" i="19" s="1"/>
  <c r="AO26" i="19"/>
  <c r="AR24" i="19"/>
  <c r="AR25" i="19"/>
  <c r="AP24" i="19"/>
  <c r="AO25" i="19"/>
  <c r="AQ26" i="19"/>
  <c r="AP25" i="19"/>
  <c r="AP30" i="19"/>
  <c r="AP41" i="19"/>
  <c r="AR30" i="19"/>
  <c r="AR36" i="19"/>
  <c r="AO30" i="19"/>
  <c r="AO36" i="19"/>
  <c r="AQ26" i="18"/>
  <c r="AP26" i="18"/>
  <c r="AR26" i="18"/>
  <c r="V24" i="18"/>
  <c r="AO24" i="18" s="1"/>
  <c r="AO23" i="18" s="1"/>
  <c r="V6" i="18" s="1"/>
  <c r="AR24" i="18"/>
  <c r="AR25" i="18"/>
  <c r="AP24" i="18"/>
  <c r="AP25" i="18"/>
  <c r="AO26" i="18"/>
  <c r="AO25" i="18"/>
  <c r="AQ24" i="18"/>
  <c r="AP30" i="18"/>
  <c r="AO36" i="18"/>
  <c r="AQ30" i="18"/>
  <c r="AR25" i="14"/>
  <c r="V24" i="14"/>
  <c r="AO24" i="14" s="1"/>
  <c r="AO23" i="14" s="1"/>
  <c r="AP25" i="14"/>
  <c r="AP24" i="14"/>
  <c r="AO25" i="14"/>
  <c r="AQ25" i="14"/>
  <c r="AQ24" i="14"/>
  <c r="AQ26" i="14"/>
  <c r="AR24" i="14"/>
  <c r="AP26" i="14"/>
  <c r="AO26" i="14"/>
  <c r="AO26" i="15"/>
  <c r="AQ25" i="15"/>
  <c r="AP25" i="15"/>
  <c r="AQ26" i="13"/>
  <c r="AQ24" i="15"/>
  <c r="AP24" i="15"/>
  <c r="AO25" i="15"/>
  <c r="AQ26" i="12"/>
  <c r="AR25" i="12"/>
  <c r="AP26" i="15"/>
  <c r="AQ26" i="15"/>
  <c r="AR25" i="15"/>
  <c r="AR24" i="15"/>
  <c r="V24" i="15"/>
  <c r="AO24" i="15" s="1"/>
  <c r="AO23" i="15" s="1"/>
  <c r="AQ30" i="15"/>
  <c r="AP30" i="15"/>
  <c r="AO36" i="15"/>
  <c r="AR30" i="15"/>
  <c r="AR25" i="13"/>
  <c r="AR24" i="13"/>
  <c r="V24" i="13"/>
  <c r="AO24" i="13" s="1"/>
  <c r="AO23" i="13" s="1"/>
  <c r="AQ24" i="12"/>
  <c r="AO36" i="14"/>
  <c r="AR30" i="14"/>
  <c r="AO30" i="14"/>
  <c r="AQ41" i="14"/>
  <c r="AP30" i="14"/>
  <c r="AO41" i="14"/>
  <c r="AR24" i="12"/>
  <c r="AP26" i="13"/>
  <c r="AO26" i="13"/>
  <c r="AQ25" i="13"/>
  <c r="AP25" i="13"/>
  <c r="AP26" i="12"/>
  <c r="AO26" i="12"/>
  <c r="AQ24" i="13"/>
  <c r="AQ25" i="12"/>
  <c r="AP25" i="12"/>
  <c r="AO25" i="12"/>
  <c r="AR26" i="13"/>
  <c r="AO25" i="13"/>
  <c r="AP24" i="12"/>
  <c r="AO30" i="13"/>
  <c r="AQ41" i="13"/>
  <c r="AQ30" i="13"/>
  <c r="AO36" i="13"/>
  <c r="V24" i="12"/>
  <c r="AO24" i="12" s="1"/>
  <c r="AO23" i="12" s="1"/>
  <c r="AO41" i="12"/>
  <c r="AP30" i="12"/>
  <c r="AQ30" i="12"/>
  <c r="AO36" i="12"/>
  <c r="AQ23" i="19" l="1"/>
  <c r="X6" i="19" s="1"/>
  <c r="AR23" i="19"/>
  <c r="Y6" i="19" s="1"/>
  <c r="V6" i="19"/>
  <c r="AP23" i="19"/>
  <c r="W6" i="19" s="1"/>
  <c r="AP23" i="18"/>
  <c r="W6" i="18" s="1"/>
  <c r="AR23" i="14"/>
  <c r="Y6" i="14" s="1"/>
  <c r="AQ23" i="14"/>
  <c r="X6" i="14" s="1"/>
  <c r="AQ23" i="18"/>
  <c r="X6" i="18" s="1"/>
  <c r="AR23" i="18"/>
  <c r="Y6" i="18" s="1"/>
  <c r="V6" i="14"/>
  <c r="AP23" i="14"/>
  <c r="W6" i="14" s="1"/>
  <c r="AR23" i="15"/>
  <c r="Y6" i="15" s="1"/>
  <c r="V6" i="15"/>
  <c r="AR23" i="12"/>
  <c r="Y6" i="12" s="1"/>
  <c r="AP23" i="15"/>
  <c r="W6" i="15" s="1"/>
  <c r="AQ23" i="15"/>
  <c r="X6" i="15" s="1"/>
  <c r="AQ23" i="12"/>
  <c r="X6" i="12" s="1"/>
  <c r="AQ23" i="13"/>
  <c r="X6" i="13" s="1"/>
  <c r="V6" i="13"/>
  <c r="AP23" i="12"/>
  <c r="W6" i="12" s="1"/>
  <c r="AP23" i="13"/>
  <c r="W6" i="13" s="1"/>
  <c r="AR23" i="13"/>
  <c r="Y6" i="13" s="1"/>
  <c r="V6"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<sst xmlns="http://schemas.openxmlformats.org/spreadsheetml/2006/main" count="1212" uniqueCount="187">
  <si>
    <t>City of Fort Collins Natural Areas</t>
  </si>
  <si>
    <t>Capital Restoration Projects Multi-Criteria Decision Analysis (MCDA)</t>
  </si>
  <si>
    <t>Tier 1: Arapaho Bend,  Bobcat, Coyote Ridge McKee Strips, Cottonwood Hollow</t>
  </si>
  <si>
    <t>Tier 2: Fossil Creek Wetland, Fossil Creek Grasslands, Reservoir Ridge, Running Deer</t>
  </si>
  <si>
    <t>Tier 3: Prospect Ponds, Robbins Property (CFP), Soaring Vista, Eagle View Hay</t>
  </si>
  <si>
    <t>Tier 4: Coyote Ridge Mountain Mahogany, Eagle View Ditch, Two Creeks, Butterfly Woods</t>
  </si>
  <si>
    <t>Scores</t>
  </si>
  <si>
    <t>Criteria</t>
  </si>
  <si>
    <t>Rank (1-9)</t>
  </si>
  <si>
    <t>Group Weight (0-100)</t>
  </si>
  <si>
    <t>Subcritieria Weight (0-group weight value)</t>
  </si>
  <si>
    <t>Arapaho Bend Wetlands and Riparian</t>
  </si>
  <si>
    <t>Bobcat</t>
  </si>
  <si>
    <t>Butterfly Woods</t>
  </si>
  <si>
    <t>Cottonwood Hollow</t>
  </si>
  <si>
    <t>Coyote Ridge mtn mahogany</t>
  </si>
  <si>
    <t>Coyote Ridge McKee Strips</t>
  </si>
  <si>
    <t>Dry Creek (0-5)</t>
  </si>
  <si>
    <t>Eagle View Ditch</t>
  </si>
  <si>
    <t>Eagle View Hay</t>
  </si>
  <si>
    <t>Fossil Creek Grasslands</t>
  </si>
  <si>
    <t>Fossil Creek Wetland</t>
  </si>
  <si>
    <t>Kestrel Fields</t>
  </si>
  <si>
    <t>Prairie Dog Meadows</t>
  </si>
  <si>
    <t>Prospect Ponds</t>
  </si>
  <si>
    <t>Reservoir Ridge</t>
  </si>
  <si>
    <t>Robbins Property (Cathy Fromme)</t>
  </si>
  <si>
    <t>Running Deer (Boxelder Creek)</t>
  </si>
  <si>
    <t>Soaring Vista</t>
  </si>
  <si>
    <t>Two Creeks (original parcel)</t>
  </si>
  <si>
    <t>Two Creeks (south)</t>
  </si>
  <si>
    <t>Willox and Shields</t>
  </si>
  <si>
    <t>Dry Creek</t>
  </si>
  <si>
    <t>Two Creeks (original)</t>
  </si>
  <si>
    <t>Two Creeks new parcel</t>
  </si>
  <si>
    <t>Onsite Ecosystem Function</t>
  </si>
  <si>
    <t>Potential for restoration actions to increase resilience by restoring appropriate levels of nutrient cycling, rates of disturbance, colonization, sediment transport, scouring</t>
  </si>
  <si>
    <t>Total Onsite Ecosystem Function</t>
  </si>
  <si>
    <t>Onsite Ecological Condition</t>
  </si>
  <si>
    <t>Potential for improving species composition/diversity (plants and animals)</t>
  </si>
  <si>
    <t>Potential for improving overall ecological condition (large bare ground patches, severe erosion, very high % and cover of non-native species)</t>
  </si>
  <si>
    <t>Potential for improving structural diversity</t>
  </si>
  <si>
    <t>Total Ecological Condition</t>
  </si>
  <si>
    <t>Habitat Connectivity</t>
  </si>
  <si>
    <t>Distance to nearest conserved patch</t>
  </si>
  <si>
    <t>Predominant native composition in surrounding area</t>
  </si>
  <si>
    <t>Improves habitat for T &amp; E or Tier 1 species</t>
  </si>
  <si>
    <t>Total Habitat Connectivity</t>
  </si>
  <si>
    <t>Offsite Impact/Scale of Benefits</t>
  </si>
  <si>
    <t>Relative impact for focal ecosystem or species</t>
  </si>
  <si>
    <t>Contributes to improving off-site process and function (scouring, upland buffer for wetlands, water table recharge, sediment transport)</t>
  </si>
  <si>
    <t>Total Offsite Impact</t>
  </si>
  <si>
    <t>Operational Considerations</t>
  </si>
  <si>
    <t>Feasibility</t>
  </si>
  <si>
    <t>Cost/Benefit</t>
  </si>
  <si>
    <t>Project Management (staff time) &amp; Outreach</t>
  </si>
  <si>
    <t>Maintenance Cost (staff time)</t>
  </si>
  <si>
    <t>Monitoring Cost (staff time)</t>
  </si>
  <si>
    <t>Total Operational Considerations</t>
  </si>
  <si>
    <t>Community Benefits</t>
  </si>
  <si>
    <t>Safety</t>
  </si>
  <si>
    <t>Visitor Use &amp; Aesethetics</t>
  </si>
  <si>
    <t>High visibility/politically sensitive</t>
  </si>
  <si>
    <t>Potential for community engagement in project</t>
  </si>
  <si>
    <t>Total Comm Benefit</t>
  </si>
  <si>
    <t>Climate Regulation</t>
  </si>
  <si>
    <t>Increases resilience to higher temperatures, drought, climate extremes</t>
  </si>
  <si>
    <t>Improves carbon storage (grasslands, increasing riparian forest biomass, increasing large woody debris, sediment and organic matter pulses due to seasonal flooding)</t>
  </si>
  <si>
    <t>Total Climate Reg</t>
  </si>
  <si>
    <t>Access</t>
  </si>
  <si>
    <t>Trail connection potential</t>
  </si>
  <si>
    <t>10 min walk to nature</t>
  </si>
  <si>
    <t>children under 19 near site</t>
  </si>
  <si>
    <t>Total Access</t>
  </si>
  <si>
    <t>Equity</t>
  </si>
  <si>
    <t>% people of color near site</t>
  </si>
  <si>
    <t>low income residents near site</t>
  </si>
  <si>
    <t>Total Equity</t>
  </si>
  <si>
    <t>Total Score</t>
  </si>
  <si>
    <t>Sum of this column must add to 100</t>
  </si>
  <si>
    <t>Final MCDA Scores</t>
  </si>
  <si>
    <t>Alphabetical</t>
  </si>
  <si>
    <t>Site Name</t>
  </si>
  <si>
    <t>Score</t>
  </si>
  <si>
    <t>Rank</t>
  </si>
  <si>
    <t>Final Scores</t>
  </si>
  <si>
    <t>Two Creeks</t>
  </si>
  <si>
    <t>Restoration Team Rating (Average)</t>
  </si>
  <si>
    <t xml:space="preserve">Instructions:  </t>
  </si>
  <si>
    <t xml:space="preserve">Step 1. Read the Project Descriptions tab to remember group discussion restoration ideas. </t>
  </si>
  <si>
    <t>Step 2. In Column C, assign a group weight between 0 and 100 to each bolded criteria category (e.g. Onsite Ecosystem Function, Onsite Ecological Condition). All weights should add up to 100. Only enter values into highlighted cells. See example.</t>
  </si>
  <si>
    <t>Step 3. In Column D, enter a Subcriteria Weight into each highlighted box that is between 0 and the value in the Group Weight that you assigned. Only enter in the highlighted box. See example.</t>
  </si>
  <si>
    <t xml:space="preserve">Step 4. In Column E, F, G, H, and I, enter a value between 0 and 5. 5 indicates the highest potential to meet or improve the criteria. For example, if there is a ton of potential to improve safety at the site, you could score a 4 or 5. </t>
  </si>
  <si>
    <t>Project Management (staff time) &amp; Outreach (high score for low amount  time)</t>
  </si>
  <si>
    <t>Maintenance Cost (high score for low amount )</t>
  </si>
  <si>
    <t>Monitoring Cost (high score for low amount )</t>
  </si>
  <si>
    <t>Safety (high score for improving safety at site)</t>
  </si>
  <si>
    <t>High visibility/politically sensitive (high score for high visibility)</t>
  </si>
  <si>
    <t xml:space="preserve"> </t>
  </si>
  <si>
    <t>Group Scores</t>
  </si>
  <si>
    <t>Offsite Impact</t>
  </si>
  <si>
    <t>Operational Consideration</t>
  </si>
  <si>
    <t>Community Benefit</t>
  </si>
  <si>
    <t xml:space="preserve">Onsite Ecosystem Function </t>
  </si>
  <si>
    <t>Brian scores from GIS</t>
  </si>
  <si>
    <t>Restoration Capital Projects (&gt; $10,000)</t>
  </si>
  <si>
    <t>Site</t>
  </si>
  <si>
    <t>NA Goals</t>
  </si>
  <si>
    <t>Broad Restoration Goals</t>
  </si>
  <si>
    <t>Potential Restoration Actions</t>
  </si>
  <si>
    <t>Rough Cost Estimate</t>
  </si>
  <si>
    <t xml:space="preserve">Protect and improve ecosystem health and resilience </t>
  </si>
  <si>
    <t>Improve riparian health and resiliency</t>
  </si>
  <si>
    <t>Create and enhance existing floodplain channels; expand wetland areas around ponds; build woody vegetation structural complexity. This area received some of the lowest scores on the Poudre River scorecard for riparian condition, river form, resilience, and physical structure.</t>
  </si>
  <si>
    <t>$1,000,000-$2,000,000</t>
  </si>
  <si>
    <t>Improve habitat for grassland bird species of interest (Brewer's sparrow, grasshopper sparrow, lark bunting)</t>
  </si>
  <si>
    <t>Improve quality of Mixed Grass/Foothills Grassland and Riparian Shrublands habitats. Re-establish blue gramma, needle and thread, Indian rice grass and three awn to support grasshopper sparrow, Brewer's sparrow, and lazuli bunting. $1000/acre x 400 acres</t>
  </si>
  <si>
    <t>Increase native plant diversity for grassland bird habitat and pollinators</t>
  </si>
  <si>
    <t>approx. $75K to $100K</t>
  </si>
  <si>
    <t>Create wetland habitat to support the over 145 species of birds at Fossil Creek, with specific focus on supporting waterfowl, shorebirds and wading birds</t>
  </si>
  <si>
    <t>approx. $250,000-$300,000</t>
  </si>
  <si>
    <t>Decrease soil erosion, provide pollinator habitat and a offer a positive visitor use experience</t>
  </si>
  <si>
    <t>Recountour ditch for public safety and enhance habitat quality with native trees, shrubs, grasses and forbs. Create trails for visitor use.</t>
  </si>
  <si>
    <t>over $2 million</t>
  </si>
  <si>
    <t>Increase native plant diversity for upland and wetland bird habitat and pollinators</t>
  </si>
  <si>
    <t>Convert smooth brome and kochia along riparian area to mix of native grasses, forbs, shrubs and trees. Use grazing and mowing to help manage weeds and encourage natives. Consider managing areas for long-billed curlew use. 100 acres x $1000/acre</t>
  </si>
  <si>
    <t>Increase riparian health and resiliency, connect river to floodplain</t>
  </si>
  <si>
    <t>Improve riparian habitat for rare butterflies (two-spotted skipper and smokey-eyed brown) and other wetland dependent species</t>
  </si>
  <si>
    <t>Expand sedge habitat on side channels by enhancing a small backwater channel</t>
  </si>
  <si>
    <t>$250,000-500,000</t>
  </si>
  <si>
    <t>Improve wildlife habitat in mountain mahogany shrublands by providing more connectivity between patches.</t>
  </si>
  <si>
    <t>Reestablish mountain mahogany stands in areas that have been disturbed. Start small with 20 acre area.</t>
  </si>
  <si>
    <t>Improve plant species diversity, provide higher-quality wildlife and pollinator habitat</t>
  </si>
  <si>
    <t>Convert smooth brome and non-native grasses along riparian area to mix of native grasses, forbs, shrubs and trees. $500-1000 per acre x 30 acres</t>
  </si>
  <si>
    <t xml:space="preserve">Increase wetland size and improve quality of wetland buffer zones. </t>
  </si>
  <si>
    <t>Explore feasability of expanding existing wetlands on west side of property. Continue to work on establishing native prairie uplands. Gain feedback on any soil damage and improvements via soil scientist consultants. $1000 per acre x 112 acres</t>
  </si>
  <si>
    <t xml:space="preserve">Increase wetland areas and improve wildlife habitat in constructed gravel pit ponds. </t>
  </si>
  <si>
    <t>$500,000-$2 million+</t>
  </si>
  <si>
    <t>Increase riparian health, plant species diversity, and improve wildlife habitat.</t>
  </si>
  <si>
    <t>Improve riparian habitat and adjacent uplands by planting native grasses, forbs, shrubs and trees. Consider any regrading that might help creek absorb flashy hydrologic runoff from nearby development and future planned development. Ecotypic seed, could be a phased project. 33 acres x $1000 acres for uplands. Creek restoration at least $200,000.</t>
  </si>
  <si>
    <t>Increase plant species diversity, provide higher quality rare plant and pollinator habitat</t>
  </si>
  <si>
    <t>Fill in ditch, seed upland area to convert from smooth brome to mixed grass prairie. Seed mix would contain heavy composition of forbs for pollinator habitat and would therefore be more expensive. $1500 per acre x 150 acres ($225,000-$300,000) plus cost of fill for decommisioning ditch. Lots of unknowns about water rights and ability to fill in ditch.</t>
  </si>
  <si>
    <t>$225,000-$400,00</t>
  </si>
  <si>
    <t>Provide mosaic of habitat types by converting from agricultural field. Increase wetland area and quality.</t>
  </si>
  <si>
    <t>Convert from ag grasses to a mosaic of wet meadow, uplands, and emergent wetlands. $1000 per acre x 53 acres. Excavate and potential fill ditches or make hydrologic changes to support wet meadow and wetlands.</t>
  </si>
  <si>
    <t>Provide mosaic of native grassland and riparian habitats.</t>
  </si>
  <si>
    <t>Increase habitat value of agricultural field for birds and invertebrates.</t>
  </si>
  <si>
    <t>Plant areas with native grasses, forbs, trees and shrubs to provide pollinator habitat to support conservation agriculture. Project is already underway with completion date of 2024.</t>
  </si>
  <si>
    <t>Improve upland buffer for invertebrates and birds above wetland.</t>
  </si>
  <si>
    <t>Plant native grasses, forbs, and shrubs in upland area behind neighborhood. Site is not open to the public and team suggested trail and potential off-trail designation for nature play area that is already in use by neighborhood kids. Safe routes to school might be a good partner to explore a post-restoration trail  project if NA deems it a priority.</t>
  </si>
  <si>
    <t>Seed native grasses, shrubs, and forbs. Site is entirely smooth brome with a stand of Siberian elm trees. Has been grazed hard recently.</t>
  </si>
  <si>
    <t>Averages from Restoration Team</t>
  </si>
  <si>
    <t>Potential for improving species composition (plants and animals)</t>
  </si>
  <si>
    <t>Mean ecotool patch score</t>
  </si>
  <si>
    <t>Feasability</t>
  </si>
  <si>
    <t># of Visitors who will experience the restoration</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</si>
  <si>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</si>
  <si>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</si>
  <si>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</si>
  <si>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</si>
  <si>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</si>
  <si>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</si>
  <si>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</si>
  <si>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</si>
  <si>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</si>
  <si>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</si>
  <si>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</si>
  <si>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</si>
  <si>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</si>
  <si>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</si>
  <si>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</si>
  <si>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</si>
  <si>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</si>
  <si>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</si>
  <si>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</si>
  <si>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</si>
  <si>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</si>
  <si>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Plant native grasses, forbs, and shrubs in upland area above wetland with focus on improving invertebrate habitat. Wetland is in good condition and has alkaline salt meadow. Treat noxious weeds like Epilobium hirsutum in the wetland. Trail connection has potential here but would need serious consideration as it would cross the wetland. NA might want to consider abandoning easements. Initial seeding was done where buildings were removed.</t>
  </si>
  <si>
    <t>Restore upland brome ag field to native grasses, shrubs, and forbs. Explore ways to improve floodplain connection and riparian processes along creek</t>
  </si>
  <si>
    <t xml:space="preserve">Increase wetland fringe area to help abate nutrient loading on north pond and improve structural complexity. At south pond, regrade steep sides to create more wetland habitat. Hydrologic modeling impacts and water rights are big unknowns for this project. Stormwater Team is working on a levee project that will affect this area. </t>
  </si>
  <si>
    <t>Lower north bank on the east side of road and remove concrete and steel debris and replace with large woody material for stabilization along 500 linear feet of reach. Use root wads along north bank for erosion protection. Allow river to access a wider area of its floodplain by moving berm back from river.</t>
  </si>
  <si>
    <t>Remove smooth brome and plant native grasses, forbs, and shrubs on west side of reservoir. Burn or mow south side of creek to encourage native plant species. Treat smooth brome with herbicide. $500-$1000 an acre x 180 acres</t>
  </si>
  <si>
    <t>Complete the plantings using grassland native seed mix of forbs and grasses. (approx. 150 acres @ $500/acre).</t>
  </si>
  <si>
    <t>Create 20 acre wetland to create habitat connectivity for birds and wildlife at adjacent reservoir.</t>
  </si>
  <si>
    <t>Authors: Bernadette Kuhn, Brian Meyer, Katsi Pena</t>
  </si>
  <si>
    <t>Habitat Equity Tool Using Multi-Criteria Decision Analysis (MCDA)</t>
  </si>
  <si>
    <t xml:space="preserve">Citation: B. Kuhn, B. Meyer, K. Pena. 2023.Habitat Equity Tool Using Multi-Criteria Decision Analysis MCDA. City of Fort Collins Natural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</si>
</sst>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name val="Calibri"/>
      <family val="2"/>
      <scheme val="minor"/>
    </font>
    <font>
      <sz val="11"/>
      <color theme="9"/>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rgb="FF444444"/>
      <name val="Calibri"/>
      <family val="2"/>
      <scheme val="minor"/>
    </font>
    <font>
      <sz val="14"/>
      <color theme="1"/>
      <name val="Calibri"/>
      <family val="2"/>
      <scheme val="minor"/>
    </font>
    <font>
      <sz val="12"/>
      <color theme="1"/>
      <name val="Calibri"/>
      <family val="2"/>
      <scheme val="minor"/>
    </font>
    <font>
      <b/>
      <sz val="13"/>
      <color theme="1"/>
      <name val="Calibri"/>
      <family val="2"/>
      <scheme val="minor"/>
    </font>
    <font>
      <sz val="8"/>
      <name val="Calibri"/>
      <family val="2"/>
      <scheme val="minor"/>
    </font>
    <font>
      <sz val="10"/>
      <color theme="1"/>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A9D08E"/>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150">
    <xf numFmtId="0" fontId="0" fillId="0" borderId="0" xfId="0"/>
    <xf numFmtId="0" fontId="0" fillId="0" borderId="0" xfId="0" applyAlignment="1">
      <alignment wrapText="1"/>
    </xf>
    <xf numFmtId="0" fontId="1" fillId="0" borderId="0" xfId="0" applyFont="1" applyAlignment="1">
      <alignment wrapText="1"/>
    </xf>
    <xf numFmtId="0" fontId="0" fillId="2" borderId="0" xfId="0" applyFill="1"/>
    <xf numFmtId="0" fontId="1" fillId="2" borderId="0" xfId="0" applyFont="1" applyFill="1" applyAlignment="1">
      <alignment wrapText="1"/>
    </xf>
    <xf numFmtId="2" fontId="0" fillId="2" borderId="0" xfId="0" applyNumberFormat="1" applyFill="1"/>
    <xf numFmtId="2" fontId="0" fillId="2" borderId="0" xfId="0" applyNumberFormat="1" applyFill="1" applyAlignment="1">
      <alignment wrapText="1"/>
    </xf>
    <xf numFmtId="2" fontId="0" fillId="0" borderId="0" xfId="0" applyNumberFormat="1"/>
    <xf numFmtId="0" fontId="3" fillId="0" borderId="0" xfId="0" applyFont="1"/>
    <xf numFmtId="2" fontId="1" fillId="0" borderId="0" xfId="0" applyNumberFormat="1" applyFont="1" applyAlignment="1">
      <alignment wrapText="1"/>
    </xf>
    <xf numFmtId="0" fontId="1" fillId="0" borderId="1" xfId="0" applyFont="1" applyBorder="1" applyAlignment="1">
      <alignment wrapText="1"/>
    </xf>
    <xf numFmtId="2" fontId="4" fillId="3" borderId="1" xfId="0" applyNumberFormat="1" applyFont="1" applyFill="1" applyBorder="1"/>
    <xf numFmtId="2" fontId="4" fillId="4" borderId="1" xfId="0" applyNumberFormat="1" applyFont="1" applyFill="1" applyBorder="1"/>
    <xf numFmtId="2" fontId="4" fillId="5" borderId="1" xfId="0" applyNumberFormat="1" applyFont="1" applyFill="1" applyBorder="1"/>
    <xf numFmtId="0" fontId="2" fillId="0" borderId="0" xfId="0" applyFont="1"/>
    <xf numFmtId="0" fontId="1" fillId="0" borderId="1" xfId="0" applyFont="1" applyBorder="1"/>
    <xf numFmtId="0" fontId="0" fillId="0" borderId="1" xfId="0" applyBorder="1" applyAlignment="1">
      <alignment wrapText="1"/>
    </xf>
    <xf numFmtId="6" fontId="0" fillId="0" borderId="1" xfId="0" applyNumberFormat="1" applyBorder="1" applyAlignment="1">
      <alignment wrapText="1"/>
    </xf>
    <xf numFmtId="0" fontId="0" fillId="0" borderId="2" xfId="0" applyBorder="1" applyAlignment="1">
      <alignment wrapText="1"/>
    </xf>
    <xf numFmtId="2" fontId="5" fillId="5" borderId="0" xfId="0" applyNumberFormat="1" applyFont="1" applyFill="1"/>
    <xf numFmtId="2" fontId="6" fillId="2" borderId="0" xfId="0" applyNumberFormat="1" applyFont="1" applyFill="1"/>
    <xf numFmtId="0" fontId="0" fillId="5" borderId="0" xfId="0" applyFill="1"/>
    <xf numFmtId="0" fontId="8" fillId="0" borderId="0" xfId="0" applyFont="1" applyAlignment="1">
      <alignment wrapText="1"/>
    </xf>
    <xf numFmtId="0" fontId="7" fillId="2" borderId="0" xfId="0" applyFont="1" applyFill="1"/>
    <xf numFmtId="2" fontId="7" fillId="0" borderId="0" xfId="0" applyNumberFormat="1" applyFont="1"/>
    <xf numFmtId="2" fontId="7" fillId="2" borderId="0" xfId="0" applyNumberFormat="1" applyFont="1" applyFill="1"/>
    <xf numFmtId="0" fontId="2" fillId="0" borderId="1" xfId="0" applyFont="1" applyBorder="1" applyAlignment="1">
      <alignment wrapText="1"/>
    </xf>
    <xf numFmtId="0" fontId="0" fillId="0" borderId="1" xfId="0" applyBorder="1"/>
    <xf numFmtId="14" fontId="2" fillId="0" borderId="1" xfId="0" applyNumberFormat="1" applyFont="1" applyBorder="1" applyAlignment="1">
      <alignment horizontal="lef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2" borderId="1" xfId="0" applyFill="1" applyBorder="1"/>
    <xf numFmtId="0" fontId="1" fillId="0" borderId="3" xfId="0" applyFont="1" applyBorder="1" applyAlignment="1">
      <alignment wrapText="1"/>
    </xf>
    <xf numFmtId="2" fontId="4" fillId="3" borderId="3" xfId="0" applyNumberFormat="1" applyFont="1" applyFill="1" applyBorder="1"/>
    <xf numFmtId="0" fontId="0" fillId="2" borderId="1" xfId="0" applyFill="1" applyBorder="1" applyAlignment="1">
      <alignment wrapText="1"/>
    </xf>
    <xf numFmtId="2" fontId="0" fillId="6" borderId="1" xfId="0" applyNumberFormat="1" applyFill="1" applyBorder="1"/>
    <xf numFmtId="0" fontId="0" fillId="6" borderId="1" xfId="0" applyFill="1" applyBorder="1"/>
    <xf numFmtId="2" fontId="0" fillId="0" borderId="1" xfId="0" applyNumberFormat="1" applyBorder="1"/>
    <xf numFmtId="0" fontId="2" fillId="0" borderId="0" xfId="0" applyFont="1" applyAlignment="1">
      <alignment horizontal="center"/>
    </xf>
    <xf numFmtId="2" fontId="4" fillId="5" borderId="0" xfId="0" applyNumberFormat="1" applyFont="1" applyFill="1"/>
    <xf numFmtId="2" fontId="0" fillId="6" borderId="3" xfId="0" applyNumberFormat="1" applyFill="1" applyBorder="1"/>
    <xf numFmtId="0" fontId="0" fillId="6" borderId="3" xfId="0" applyFill="1" applyBorder="1"/>
    <xf numFmtId="2" fontId="0" fillId="2" borderId="1" xfId="0" applyNumberFormat="1" applyFill="1" applyBorder="1"/>
    <xf numFmtId="0" fontId="1" fillId="0" borderId="3" xfId="0" applyFont="1" applyBorder="1"/>
    <xf numFmtId="0" fontId="0" fillId="0" borderId="3" xfId="0" applyBorder="1" applyAlignment="1">
      <alignment wrapText="1"/>
    </xf>
    <xf numFmtId="0" fontId="0" fillId="0" borderId="4" xfId="0" applyBorder="1" applyAlignment="1">
      <alignment wrapText="1"/>
    </xf>
    <xf numFmtId="0" fontId="9" fillId="0" borderId="1" xfId="0" applyFont="1" applyBorder="1" applyAlignment="1">
      <alignment wrapText="1"/>
    </xf>
    <xf numFmtId="0" fontId="1" fillId="0" borderId="0" xfId="0" applyFont="1" applyAlignment="1">
      <alignment horizontal="center"/>
    </xf>
    <xf numFmtId="0" fontId="2" fillId="7" borderId="0" xfId="0" applyFont="1" applyFill="1" applyAlignment="1">
      <alignment horizontal="center"/>
    </xf>
    <xf numFmtId="0" fontId="10" fillId="7" borderId="0" xfId="0" applyFont="1" applyFill="1"/>
    <xf numFmtId="0" fontId="0" fillId="7" borderId="1" xfId="0" applyFill="1" applyBorder="1" applyProtection="1">
      <protection locked="0"/>
    </xf>
    <xf numFmtId="0" fontId="0" fillId="7" borderId="1" xfId="0" applyFill="1" applyBorder="1" applyAlignment="1" applyProtection="1">
      <alignment wrapText="1"/>
      <protection locked="0"/>
    </xf>
    <xf numFmtId="0" fontId="0" fillId="7" borderId="0" xfId="0" applyFill="1" applyAlignment="1">
      <alignment wrapText="1"/>
    </xf>
    <xf numFmtId="0" fontId="10" fillId="0" borderId="0" xfId="0" applyFont="1"/>
    <xf numFmtId="0" fontId="11" fillId="7" borderId="1" xfId="0" applyFont="1" applyFill="1" applyBorder="1" applyAlignment="1" applyProtection="1">
      <alignment wrapText="1"/>
      <protection locked="0"/>
    </xf>
    <xf numFmtId="0" fontId="11" fillId="2" borderId="1" xfId="0" applyFont="1" applyFill="1" applyBorder="1"/>
    <xf numFmtId="0" fontId="11" fillId="7" borderId="1" xfId="0" applyFont="1" applyFill="1" applyBorder="1" applyProtection="1">
      <protection locked="0"/>
    </xf>
    <xf numFmtId="2" fontId="11" fillId="2" borderId="1" xfId="0" applyNumberFormat="1" applyFont="1" applyFill="1" applyBorder="1"/>
    <xf numFmtId="0" fontId="1" fillId="0" borderId="0" xfId="0" applyFont="1"/>
    <xf numFmtId="1" fontId="0" fillId="0" borderId="1" xfId="0" applyNumberFormat="1" applyBorder="1"/>
    <xf numFmtId="1" fontId="11" fillId="7" borderId="1" xfId="0" applyNumberFormat="1" applyFont="1" applyFill="1" applyBorder="1" applyProtection="1">
      <protection locked="0"/>
    </xf>
    <xf numFmtId="1" fontId="0" fillId="6" borderId="1" xfId="0" applyNumberFormat="1" applyFill="1" applyBorder="1"/>
    <xf numFmtId="0" fontId="0" fillId="8" borderId="1" xfId="0" applyFill="1" applyBorder="1" applyProtection="1">
      <protection locked="0"/>
    </xf>
    <xf numFmtId="2" fontId="0" fillId="9" borderId="1" xfId="0" applyNumberFormat="1" applyFill="1" applyBorder="1"/>
    <xf numFmtId="0" fontId="0" fillId="9" borderId="1" xfId="0" applyFill="1" applyBorder="1" applyProtection="1">
      <protection locked="0"/>
    </xf>
    <xf numFmtId="1" fontId="0" fillId="9" borderId="1" xfId="0" applyNumberFormat="1" applyFill="1" applyBorder="1"/>
    <xf numFmtId="1" fontId="0" fillId="9" borderId="1" xfId="0" applyNumberFormat="1" applyFill="1" applyBorder="1" applyProtection="1">
      <protection locked="0"/>
    </xf>
    <xf numFmtId="2" fontId="1" fillId="0" borderId="0" xfId="0" applyNumberFormat="1" applyFont="1"/>
    <xf numFmtId="1" fontId="1" fillId="0" borderId="0" xfId="0" applyNumberFormat="1" applyFont="1"/>
    <xf numFmtId="0" fontId="12" fillId="0" borderId="0" xfId="0" applyFont="1" applyAlignment="1">
      <alignment wrapText="1"/>
    </xf>
    <xf numFmtId="0" fontId="0" fillId="11" borderId="1" xfId="0" applyFill="1" applyBorder="1"/>
    <xf numFmtId="2" fontId="0" fillId="11" borderId="0" xfId="0" applyNumberFormat="1" applyFill="1"/>
    <xf numFmtId="2" fontId="1" fillId="11" borderId="0" xfId="0" applyNumberFormat="1" applyFont="1" applyFill="1"/>
    <xf numFmtId="0" fontId="0" fillId="11" borderId="0" xfId="0" applyFill="1"/>
    <xf numFmtId="0" fontId="0" fillId="12" borderId="0" xfId="0" applyFill="1"/>
    <xf numFmtId="0" fontId="1" fillId="12" borderId="0" xfId="0" applyFont="1" applyFill="1" applyAlignment="1">
      <alignment horizontal="center"/>
    </xf>
    <xf numFmtId="0" fontId="2" fillId="12" borderId="0" xfId="0" applyFont="1" applyFill="1" applyAlignment="1">
      <alignment horizontal="center"/>
    </xf>
    <xf numFmtId="0" fontId="1" fillId="12" borderId="0" xfId="0" applyFont="1" applyFill="1" applyAlignment="1">
      <alignment wrapText="1"/>
    </xf>
    <xf numFmtId="2" fontId="0" fillId="12" borderId="0" xfId="0" applyNumberFormat="1" applyFill="1" applyAlignment="1">
      <alignment wrapText="1"/>
    </xf>
    <xf numFmtId="2" fontId="0" fillId="12" borderId="0" xfId="0" applyNumberFormat="1" applyFill="1"/>
    <xf numFmtId="2" fontId="1" fillId="12" borderId="0" xfId="0" applyNumberFormat="1" applyFont="1" applyFill="1"/>
    <xf numFmtId="0" fontId="1" fillId="12" borderId="0" xfId="0" applyFont="1" applyFill="1"/>
    <xf numFmtId="0" fontId="11" fillId="0" borderId="1" xfId="0" applyFont="1" applyBorder="1" applyAlignment="1" applyProtection="1">
      <alignment wrapText="1"/>
      <protection locked="0"/>
    </xf>
    <xf numFmtId="0" fontId="11" fillId="0" borderId="1" xfId="0" applyFont="1" applyBorder="1"/>
    <xf numFmtId="0" fontId="0" fillId="0" borderId="1" xfId="0" applyBorder="1" applyAlignment="1" applyProtection="1">
      <alignment wrapText="1"/>
      <protection locked="0"/>
    </xf>
    <xf numFmtId="0" fontId="11" fillId="0" borderId="1" xfId="0" applyFont="1" applyBorder="1" applyProtection="1">
      <protection locked="0"/>
    </xf>
    <xf numFmtId="0" fontId="0" fillId="0" borderId="1" xfId="0" applyBorder="1" applyProtection="1">
      <protection locked="0"/>
    </xf>
    <xf numFmtId="0" fontId="0" fillId="12" borderId="5" xfId="0" applyFill="1" applyBorder="1"/>
    <xf numFmtId="0" fontId="0" fillId="0" borderId="3" xfId="0" applyBorder="1"/>
    <xf numFmtId="0" fontId="10" fillId="0" borderId="7" xfId="0" applyFont="1" applyBorder="1" applyAlignment="1">
      <alignment wrapText="1"/>
    </xf>
    <xf numFmtId="0" fontId="10" fillId="0" borderId="8" xfId="0" applyFont="1" applyBorder="1" applyAlignment="1">
      <alignment wrapText="1"/>
    </xf>
    <xf numFmtId="0" fontId="11" fillId="10" borderId="0" xfId="0" applyFont="1" applyFill="1" applyAlignment="1" applyProtection="1">
      <alignment wrapText="1"/>
      <protection locked="0"/>
    </xf>
    <xf numFmtId="0" fontId="0" fillId="2" borderId="0" xfId="0" applyFill="1" applyAlignment="1">
      <alignment wrapText="1"/>
    </xf>
    <xf numFmtId="0" fontId="11" fillId="2" borderId="0" xfId="0" applyFont="1" applyFill="1"/>
    <xf numFmtId="0" fontId="0" fillId="0" borderId="0" xfId="0" applyAlignment="1" applyProtection="1">
      <alignment wrapText="1"/>
      <protection locked="0"/>
    </xf>
    <xf numFmtId="2" fontId="0" fillId="0" borderId="0" xfId="0" applyNumberFormat="1" applyAlignment="1" applyProtection="1">
      <alignment wrapText="1"/>
      <protection locked="0"/>
    </xf>
    <xf numFmtId="0" fontId="1" fillId="2" borderId="0" xfId="0" applyFont="1" applyFill="1"/>
    <xf numFmtId="0" fontId="3" fillId="2" borderId="0" xfId="0" applyFont="1" applyFill="1"/>
    <xf numFmtId="0" fontId="1" fillId="0" borderId="0" xfId="0" applyFont="1" applyAlignment="1" applyProtection="1">
      <alignment wrapText="1"/>
      <protection locked="0"/>
    </xf>
    <xf numFmtId="2" fontId="1" fillId="0" borderId="0" xfId="0" applyNumberFormat="1" applyFont="1" applyAlignment="1" applyProtection="1">
      <alignment wrapText="1"/>
      <protection locked="0"/>
    </xf>
    <xf numFmtId="0" fontId="1" fillId="11" borderId="0" xfId="0" applyFont="1" applyFill="1" applyAlignment="1">
      <alignment wrapText="1"/>
    </xf>
    <xf numFmtId="0" fontId="11" fillId="11" borderId="0" xfId="0" applyFont="1" applyFill="1" applyProtection="1">
      <protection locked="0"/>
    </xf>
    <xf numFmtId="2" fontId="0" fillId="0" borderId="0" xfId="0" applyNumberFormat="1" applyProtection="1">
      <protection locked="0"/>
    </xf>
    <xf numFmtId="0" fontId="0" fillId="0" borderId="0" xfId="0" applyProtection="1">
      <protection locked="0"/>
    </xf>
    <xf numFmtId="0" fontId="1" fillId="0" borderId="0" xfId="0" applyFont="1" applyProtection="1">
      <protection locked="0"/>
    </xf>
    <xf numFmtId="2" fontId="1" fillId="0" borderId="0" xfId="0" applyNumberFormat="1" applyFont="1" applyProtection="1">
      <protection locked="0"/>
    </xf>
    <xf numFmtId="1" fontId="0" fillId="11" borderId="0" xfId="0" applyNumberFormat="1" applyFill="1"/>
    <xf numFmtId="1" fontId="11" fillId="11" borderId="0" xfId="0" applyNumberFormat="1" applyFont="1" applyFill="1" applyProtection="1">
      <protection locked="0"/>
    </xf>
    <xf numFmtId="2" fontId="11" fillId="2" borderId="0" xfId="0" applyNumberFormat="1" applyFont="1" applyFill="1"/>
    <xf numFmtId="2" fontId="0" fillId="6" borderId="0" xfId="0" applyNumberFormat="1" applyFill="1"/>
    <xf numFmtId="2" fontId="1" fillId="2" borderId="0" xfId="0" applyNumberFormat="1" applyFont="1" applyFill="1"/>
    <xf numFmtId="2" fontId="3" fillId="2" borderId="0" xfId="0" applyNumberFormat="1" applyFont="1" applyFill="1"/>
    <xf numFmtId="2" fontId="1" fillId="6" borderId="0" xfId="0" applyNumberFormat="1" applyFont="1" applyFill="1"/>
    <xf numFmtId="1" fontId="0" fillId="0" borderId="0" xfId="0" applyNumberFormat="1"/>
    <xf numFmtId="0" fontId="10" fillId="0" borderId="9" xfId="0" applyFont="1" applyBorder="1" applyAlignment="1">
      <alignment wrapText="1"/>
    </xf>
    <xf numFmtId="2" fontId="0" fillId="2" borderId="0" xfId="0" applyNumberFormat="1" applyFill="1" applyProtection="1">
      <protection locked="0"/>
    </xf>
    <xf numFmtId="2" fontId="0" fillId="2" borderId="0" xfId="0" applyNumberFormat="1" applyFill="1" applyAlignment="1" applyProtection="1">
      <alignment wrapText="1"/>
      <protection locked="0"/>
    </xf>
    <xf numFmtId="0" fontId="10" fillId="0" borderId="5" xfId="0" applyFont="1" applyBorder="1" applyAlignment="1">
      <alignment wrapText="1"/>
    </xf>
    <xf numFmtId="0" fontId="10" fillId="0" borderId="6" xfId="0" applyFont="1" applyBorder="1" applyAlignment="1">
      <alignment wrapText="1"/>
    </xf>
    <xf numFmtId="0" fontId="10" fillId="0" borderId="3" xfId="0" applyFont="1" applyBorder="1" applyAlignment="1">
      <alignment wrapText="1"/>
    </xf>
    <xf numFmtId="0" fontId="2" fillId="0" borderId="1" xfId="0" applyFont="1" applyBorder="1" applyAlignment="1">
      <alignment horizontal="center"/>
    </xf>
    <xf numFmtId="0" fontId="1" fillId="7" borderId="0" xfId="0" applyFont="1" applyFill="1" applyAlignment="1">
      <alignment wrapText="1"/>
    </xf>
    <xf numFmtId="0" fontId="0" fillId="0" borderId="5" xfId="0" applyBorder="1"/>
    <xf numFmtId="0" fontId="1" fillId="0" borderId="5" xfId="0" applyFont="1" applyBorder="1"/>
    <xf numFmtId="2" fontId="8" fillId="0" borderId="0" xfId="0" applyNumberFormat="1" applyFont="1"/>
    <xf numFmtId="0" fontId="11" fillId="0" borderId="0" xfId="0" applyFont="1"/>
    <xf numFmtId="0" fontId="0" fillId="11" borderId="3" xfId="0" applyFill="1" applyBorder="1"/>
    <xf numFmtId="0" fontId="10" fillId="0" borderId="0" xfId="0" applyFont="1" applyAlignment="1">
      <alignment wrapText="1"/>
    </xf>
    <xf numFmtId="0" fontId="10" fillId="0" borderId="4" xfId="0" applyFont="1" applyBorder="1" applyAlignment="1">
      <alignment wrapText="1"/>
    </xf>
    <xf numFmtId="0" fontId="2" fillId="0" borderId="0" xfId="0" applyFont="1" applyAlignment="1">
      <alignment wrapText="1"/>
    </xf>
    <xf numFmtId="14" fontId="2" fillId="0" borderId="0" xfId="0" applyNumberFormat="1" applyFont="1" applyAlignment="1">
      <alignment horizontal="lef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14" fillId="0" borderId="10" xfId="0" applyFont="1" applyBorder="1" applyAlignment="1">
      <alignment wrapText="1"/>
    </xf>
    <xf numFmtId="2" fontId="0" fillId="7" borderId="1" xfId="0" applyNumberFormat="1" applyFill="1" applyBorder="1"/>
    <xf numFmtId="1" fontId="0" fillId="7" borderId="1" xfId="0" applyNumberFormat="1" applyFill="1" applyBorder="1"/>
    <xf numFmtId="0" fontId="1" fillId="0" borderId="1" xfId="0" applyFont="1" applyBorder="1" applyAlignment="1">
      <alignment horizontal="center"/>
    </xf>
    <xf numFmtId="0" fontId="10" fillId="0" borderId="5" xfId="0" applyFont="1" applyBorder="1" applyAlignment="1">
      <alignment wrapText="1"/>
    </xf>
    <xf numFmtId="0" fontId="10" fillId="0" borderId="6" xfId="0" applyFont="1" applyBorder="1" applyAlignment="1">
      <alignment wrapText="1"/>
    </xf>
    <xf numFmtId="0" fontId="10" fillId="0" borderId="3" xfId="0" applyFont="1" applyBorder="1" applyAlignment="1">
      <alignment wrapText="1"/>
    </xf>
    <xf numFmtId="0" fontId="1" fillId="0" borderId="0" xfId="0" applyFont="1" applyAlignment="1">
      <alignment horizontal="center"/>
    </xf>
    <xf numFmtId="0" fontId="10" fillId="0" borderId="0" xfId="0" applyFont="1" applyAlignment="1">
      <alignment wrapText="1"/>
    </xf>
    <xf numFmtId="0" fontId="10" fillId="7" borderId="5" xfId="0" applyFont="1" applyFill="1" applyBorder="1" applyAlignment="1">
      <alignment wrapText="1"/>
    </xf>
    <xf numFmtId="0" fontId="10" fillId="7" borderId="6" xfId="0" applyFont="1" applyFill="1" applyBorder="1" applyAlignment="1">
      <alignment wrapText="1"/>
    </xf>
    <xf numFmtId="0" fontId="10" fillId="7" borderId="3" xfId="0" applyFont="1" applyFill="1" applyBorder="1" applyAlignment="1">
      <alignment wrapText="1"/>
    </xf>
    <xf numFmtId="0" fontId="2" fillId="0" borderId="3" xfId="0" applyFont="1" applyBorder="1" applyAlignment="1">
      <alignment horizontal="center"/>
    </xf>
    <xf numFmtId="0" fontId="2" fillId="0" borderId="1"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nal%20Scores%20v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tural-Areas/Planning%20and%20Special%20Projects/Restoration/Planning/MCDA%20Capital%20Projects/Restoration%20MCD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Descriptions"/>
      <sheetName val="Final Scores v2"/>
      <sheetName val="Habitat Connectivity Scores"/>
      <sheetName val="Final Scores v1"/>
      <sheetName val="Team Scores"/>
      <sheetName val="Score List"/>
      <sheetName val="Score These 4 Additional Sites"/>
    </sheetNames>
    <sheetDataSet>
      <sheetData sheetId="0"/>
      <sheetData sheetId="1">
        <row r="8">
          <cell r="E8" t="str">
            <v>Restoration Team Rating (Average)</v>
          </cell>
        </row>
        <row r="11">
          <cell r="E11">
            <v>4.5999999999999996</v>
          </cell>
          <cell r="F11">
            <v>3.8</v>
          </cell>
          <cell r="G11">
            <v>2.2000000000000002</v>
          </cell>
          <cell r="H11">
            <v>4.2</v>
          </cell>
          <cell r="I11">
            <v>2.4</v>
          </cell>
          <cell r="J11">
            <v>4</v>
          </cell>
          <cell r="K11">
            <v>2.2000000000000002</v>
          </cell>
          <cell r="L11">
            <v>2.4</v>
          </cell>
          <cell r="M11">
            <v>3.2</v>
          </cell>
          <cell r="N11">
            <v>3.2</v>
          </cell>
          <cell r="O11">
            <v>2.33</v>
          </cell>
          <cell r="P11">
            <v>2</v>
          </cell>
          <cell r="Q11">
            <v>3.6</v>
          </cell>
          <cell r="R11">
            <v>3.8</v>
          </cell>
          <cell r="S11">
            <v>3.8</v>
          </cell>
          <cell r="T11">
            <v>4.2</v>
          </cell>
        </row>
        <row r="13">
          <cell r="E13">
            <v>3.8</v>
          </cell>
          <cell r="F13">
            <v>4.2</v>
          </cell>
          <cell r="G13">
            <v>2.6</v>
          </cell>
          <cell r="H13">
            <v>3.6</v>
          </cell>
          <cell r="I13">
            <v>2.8</v>
          </cell>
          <cell r="J13">
            <v>4.2</v>
          </cell>
          <cell r="O13">
            <v>4</v>
          </cell>
          <cell r="P13">
            <v>2.6</v>
          </cell>
          <cell r="Q13">
            <v>2</v>
          </cell>
          <cell r="R13">
            <v>3</v>
          </cell>
          <cell r="S13">
            <v>4</v>
          </cell>
          <cell r="T13">
            <v>2</v>
          </cell>
        </row>
        <row r="14">
          <cell r="E14">
            <v>4.2</v>
          </cell>
          <cell r="F14">
            <v>4</v>
          </cell>
          <cell r="G14">
            <v>2</v>
          </cell>
          <cell r="H14">
            <v>3.4</v>
          </cell>
          <cell r="I14">
            <v>2.2000000000000002</v>
          </cell>
          <cell r="J14">
            <v>4.5999999999999996</v>
          </cell>
          <cell r="O14">
            <v>4</v>
          </cell>
          <cell r="Q14">
            <v>5</v>
          </cell>
          <cell r="R14">
            <v>3</v>
          </cell>
          <cell r="S14">
            <v>5</v>
          </cell>
          <cell r="T14">
            <v>3</v>
          </cell>
        </row>
        <row r="15">
          <cell r="E15">
            <v>3.4</v>
          </cell>
          <cell r="F15">
            <v>3.4</v>
          </cell>
          <cell r="G15">
            <v>1.2</v>
          </cell>
          <cell r="H15">
            <v>3.4</v>
          </cell>
          <cell r="I15">
            <v>2</v>
          </cell>
          <cell r="J15">
            <v>3.6</v>
          </cell>
          <cell r="O15">
            <v>3.66</v>
          </cell>
          <cell r="Q15">
            <v>5</v>
          </cell>
          <cell r="R15">
            <v>2</v>
          </cell>
          <cell r="S15">
            <v>3</v>
          </cell>
          <cell r="T15">
            <v>5</v>
          </cell>
        </row>
        <row r="17">
          <cell r="E17">
            <v>2</v>
          </cell>
          <cell r="F17">
            <v>4</v>
          </cell>
          <cell r="G17">
            <v>1</v>
          </cell>
          <cell r="H17">
            <v>2.5</v>
          </cell>
          <cell r="I17">
            <v>3.5</v>
          </cell>
          <cell r="J17">
            <v>3.5</v>
          </cell>
          <cell r="O17">
            <v>1</v>
          </cell>
          <cell r="Q17">
            <v>2</v>
          </cell>
          <cell r="R17">
            <v>2.5</v>
          </cell>
          <cell r="S17">
            <v>1.5</v>
          </cell>
          <cell r="T17">
            <v>2</v>
          </cell>
        </row>
        <row r="18">
          <cell r="E18">
            <v>2</v>
          </cell>
          <cell r="F18">
            <v>3</v>
          </cell>
          <cell r="G18">
            <v>1</v>
          </cell>
          <cell r="H18">
            <v>3</v>
          </cell>
          <cell r="I18">
            <v>4</v>
          </cell>
          <cell r="J18">
            <v>2</v>
          </cell>
          <cell r="O18">
            <v>1</v>
          </cell>
          <cell r="Q18">
            <v>3</v>
          </cell>
          <cell r="R18">
            <v>2</v>
          </cell>
          <cell r="S18">
            <v>2</v>
          </cell>
          <cell r="T18">
            <v>2</v>
          </cell>
        </row>
        <row r="19">
          <cell r="E19">
            <v>3.33</v>
          </cell>
          <cell r="F19">
            <v>2.83</v>
          </cell>
          <cell r="G19">
            <v>2.83</v>
          </cell>
          <cell r="H19">
            <v>3.33</v>
          </cell>
          <cell r="I19">
            <v>1.5</v>
          </cell>
          <cell r="J19">
            <v>2.5</v>
          </cell>
          <cell r="O19">
            <v>2.67</v>
          </cell>
          <cell r="Q19">
            <v>2.2000000000000002</v>
          </cell>
          <cell r="R19">
            <v>4</v>
          </cell>
          <cell r="S19">
            <v>1.2</v>
          </cell>
          <cell r="T19">
            <v>3.4</v>
          </cell>
        </row>
        <row r="20">
          <cell r="E20"/>
        </row>
        <row r="21">
          <cell r="E21">
            <v>4</v>
          </cell>
          <cell r="F21">
            <v>4.33</v>
          </cell>
          <cell r="G21">
            <v>2.67</v>
          </cell>
          <cell r="H21">
            <v>3.83</v>
          </cell>
          <cell r="I21">
            <v>2.67</v>
          </cell>
          <cell r="J21">
            <v>4</v>
          </cell>
          <cell r="O21">
            <v>2.83</v>
          </cell>
          <cell r="Q21">
            <v>2.8</v>
          </cell>
          <cell r="R21">
            <v>3.4</v>
          </cell>
          <cell r="S21">
            <v>2.8</v>
          </cell>
          <cell r="T21">
            <v>3.2</v>
          </cell>
        </row>
        <row r="22">
          <cell r="E22">
            <v>4.4000000000000004</v>
          </cell>
          <cell r="F22">
            <v>1.6</v>
          </cell>
          <cell r="G22">
            <v>3</v>
          </cell>
          <cell r="H22">
            <v>4.2</v>
          </cell>
          <cell r="I22">
            <v>2</v>
          </cell>
          <cell r="J22">
            <v>1.4</v>
          </cell>
          <cell r="Q22">
            <v>3.2</v>
          </cell>
          <cell r="R22">
            <v>2</v>
          </cell>
          <cell r="S22">
            <v>2.2000000000000002</v>
          </cell>
          <cell r="T22">
            <v>3.4</v>
          </cell>
        </row>
        <row r="24">
          <cell r="E24">
            <v>3</v>
          </cell>
          <cell r="F24">
            <v>4.5999999999999996</v>
          </cell>
          <cell r="G24">
            <v>2.6</v>
          </cell>
          <cell r="H24">
            <v>2.2000000000000002</v>
          </cell>
          <cell r="I24">
            <v>3.2</v>
          </cell>
          <cell r="J24">
            <v>4.8</v>
          </cell>
          <cell r="O24">
            <v>4.2</v>
          </cell>
          <cell r="Q24">
            <v>3</v>
          </cell>
          <cell r="R24">
            <v>3.4</v>
          </cell>
          <cell r="S24">
            <v>4.2</v>
          </cell>
          <cell r="T24">
            <v>2.8</v>
          </cell>
        </row>
        <row r="25">
          <cell r="E25">
            <v>3.8</v>
          </cell>
          <cell r="F25">
            <v>4.4000000000000004</v>
          </cell>
          <cell r="G25">
            <v>2.2000000000000002</v>
          </cell>
          <cell r="H25">
            <v>3</v>
          </cell>
          <cell r="I25">
            <v>2.2000000000000002</v>
          </cell>
          <cell r="J25">
            <v>4.8</v>
          </cell>
          <cell r="Q25">
            <v>3.2</v>
          </cell>
          <cell r="R25">
            <v>4.2</v>
          </cell>
          <cell r="S25">
            <v>4.4000000000000004</v>
          </cell>
          <cell r="T25">
            <v>3</v>
          </cell>
        </row>
        <row r="26">
          <cell r="E26">
            <v>2</v>
          </cell>
          <cell r="F26">
            <v>4</v>
          </cell>
          <cell r="G26">
            <v>2.8</v>
          </cell>
          <cell r="H26">
            <v>2</v>
          </cell>
          <cell r="I26">
            <v>3.4</v>
          </cell>
          <cell r="J26">
            <v>4</v>
          </cell>
          <cell r="O26">
            <v>3.6</v>
          </cell>
          <cell r="Q26">
            <v>1.4</v>
          </cell>
          <cell r="R26">
            <v>2.2000000000000002</v>
          </cell>
          <cell r="S26">
            <v>3.2</v>
          </cell>
          <cell r="T26">
            <v>2.4</v>
          </cell>
        </row>
        <row r="27">
          <cell r="E27">
            <v>1.6</v>
          </cell>
          <cell r="F27">
            <v>3</v>
          </cell>
          <cell r="G27">
            <v>2.2000000000000002</v>
          </cell>
          <cell r="H27">
            <v>2.2000000000000002</v>
          </cell>
          <cell r="I27">
            <v>3.6</v>
          </cell>
          <cell r="J27">
            <v>3.8</v>
          </cell>
          <cell r="O27">
            <v>3.4</v>
          </cell>
          <cell r="Q27">
            <v>3</v>
          </cell>
          <cell r="R27">
            <v>2.4</v>
          </cell>
          <cell r="S27">
            <v>3.6</v>
          </cell>
          <cell r="T27">
            <v>2.4</v>
          </cell>
        </row>
        <row r="28">
          <cell r="E28">
            <v>3.5</v>
          </cell>
          <cell r="F28">
            <v>3</v>
          </cell>
          <cell r="G28">
            <v>3.33</v>
          </cell>
          <cell r="H28">
            <v>3</v>
          </cell>
          <cell r="I28">
            <v>3</v>
          </cell>
          <cell r="J28">
            <v>3.33</v>
          </cell>
          <cell r="O28">
            <v>3.5</v>
          </cell>
          <cell r="Q28">
            <v>1.6</v>
          </cell>
          <cell r="R28">
            <v>2</v>
          </cell>
          <cell r="S28">
            <v>2.4</v>
          </cell>
          <cell r="T28">
            <v>2</v>
          </cell>
        </row>
        <row r="29">
          <cell r="E29"/>
          <cell r="F29"/>
          <cell r="G29"/>
          <cell r="H29"/>
          <cell r="I29"/>
          <cell r="J29"/>
        </row>
        <row r="30">
          <cell r="E30">
            <v>3.2</v>
          </cell>
          <cell r="F30">
            <v>1.6</v>
          </cell>
          <cell r="G30">
            <v>1.6</v>
          </cell>
          <cell r="H30">
            <v>3.6</v>
          </cell>
          <cell r="I30">
            <v>1.2</v>
          </cell>
          <cell r="J30">
            <v>1.2</v>
          </cell>
          <cell r="O30">
            <v>1.2</v>
          </cell>
          <cell r="Q30">
            <v>1.8</v>
          </cell>
          <cell r="R30">
            <v>0.8</v>
          </cell>
          <cell r="S30">
            <v>0.8</v>
          </cell>
          <cell r="T30">
            <v>1.2</v>
          </cell>
        </row>
        <row r="31">
          <cell r="E31">
            <v>3</v>
          </cell>
          <cell r="F31">
            <v>3.6</v>
          </cell>
          <cell r="G31">
            <v>1.6</v>
          </cell>
          <cell r="H31">
            <v>3.6</v>
          </cell>
          <cell r="I31">
            <v>2</v>
          </cell>
          <cell r="J31">
            <v>2.4</v>
          </cell>
          <cell r="O31">
            <v>2.8</v>
          </cell>
          <cell r="Q31">
            <v>4</v>
          </cell>
          <cell r="R31">
            <v>3</v>
          </cell>
          <cell r="S31">
            <v>1.8</v>
          </cell>
          <cell r="T31">
            <v>3.2</v>
          </cell>
        </row>
        <row r="32">
          <cell r="E32">
            <v>3.4</v>
          </cell>
          <cell r="F32">
            <v>2.2000000000000002</v>
          </cell>
          <cell r="G32">
            <v>2.4</v>
          </cell>
          <cell r="H32">
            <v>3.2</v>
          </cell>
          <cell r="I32">
            <v>2.6</v>
          </cell>
          <cell r="J32">
            <v>1.6</v>
          </cell>
          <cell r="O32">
            <v>1.8</v>
          </cell>
          <cell r="Q32">
            <v>3.2</v>
          </cell>
          <cell r="R32">
            <v>2.6</v>
          </cell>
          <cell r="S32">
            <v>1.8</v>
          </cell>
          <cell r="T32">
            <v>2</v>
          </cell>
        </row>
        <row r="34">
          <cell r="E34">
            <v>4.2</v>
          </cell>
          <cell r="F34">
            <v>3</v>
          </cell>
          <cell r="G34">
            <v>3.2</v>
          </cell>
          <cell r="H34">
            <v>3.8</v>
          </cell>
          <cell r="I34">
            <v>2.2000000000000002</v>
          </cell>
          <cell r="J34">
            <v>3</v>
          </cell>
          <cell r="O34">
            <v>3</v>
          </cell>
          <cell r="Q34">
            <v>2.8</v>
          </cell>
          <cell r="R34">
            <v>2.8</v>
          </cell>
          <cell r="S34">
            <v>2.4</v>
          </cell>
          <cell r="T34">
            <v>2.6</v>
          </cell>
        </row>
        <row r="35">
          <cell r="E35">
            <v>4</v>
          </cell>
          <cell r="F35">
            <v>3.2</v>
          </cell>
          <cell r="G35">
            <v>2.6</v>
          </cell>
          <cell r="H35">
            <v>3.4</v>
          </cell>
          <cell r="I35">
            <v>2.2000000000000002</v>
          </cell>
          <cell r="J35">
            <v>4</v>
          </cell>
          <cell r="O35">
            <v>3</v>
          </cell>
          <cell r="Q35">
            <v>2</v>
          </cell>
          <cell r="R35">
            <v>3.2</v>
          </cell>
          <cell r="S35">
            <v>2.4</v>
          </cell>
          <cell r="T35">
            <v>2.6</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and"/>
      <sheetName val="Riparian"/>
      <sheetName val="Wetland"/>
      <sheetName val="Master MCDA"/>
      <sheetName val="Equity Scoring"/>
    </sheetNames>
    <sheetDataSet>
      <sheetData sheetId="0"/>
      <sheetData sheetId="1"/>
      <sheetData sheetId="2">
        <row r="34">
          <cell r="H34">
            <v>2.8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F299-7C29-400A-AC8C-80E8E49D38A3}">
  <sheetPr codeName="Sheet3"/>
  <dimension ref="A2:CH58"/>
  <sheetViews>
    <sheetView tabSelected="1" topLeftCell="AD45" zoomScale="105" zoomScaleNormal="105" workbookViewId="0">
      <selection activeCell="AG57" sqref="AG57"/>
    </sheetView>
  </sheetViews>
  <sheetFormatPr defaultRowHeight="15" x14ac:dyDescent="0.25"/>
  <cols>
    <col min="1" max="1" width="42.28515625" style="1" customWidth="1"/>
    <col min="2" max="2" width="11.42578125" customWidth="1"/>
    <col min="3" max="3" width="14.7109375" customWidth="1"/>
    <col min="4" max="10" width="15.42578125" customWidth="1"/>
    <col min="11" max="15" width="14.5703125" customWidth="1"/>
    <col min="16" max="16" width="9.140625" customWidth="1"/>
    <col min="17" max="23" width="11.140625" customWidth="1"/>
    <col min="24" max="25" width="9.140625" customWidth="1"/>
    <col min="26" max="26" width="9.140625" style="75"/>
    <col min="27" max="27" width="11.7109375" customWidth="1"/>
    <col min="30" max="30" width="10.7109375" customWidth="1"/>
    <col min="31" max="31" width="10.42578125" customWidth="1"/>
    <col min="36" max="36" width="11.140625" customWidth="1"/>
    <col min="37" max="42" width="9.140625" customWidth="1"/>
  </cols>
  <sheetData>
    <row r="2" spans="1:68" ht="18.75" x14ac:dyDescent="0.3">
      <c r="A2" s="130" t="s">
        <v>0</v>
      </c>
    </row>
    <row r="3" spans="1:68" ht="37.5" x14ac:dyDescent="0.3">
      <c r="A3" s="130" t="s">
        <v>185</v>
      </c>
    </row>
    <row r="4" spans="1:68" ht="18.75" hidden="1" customHeight="1" x14ac:dyDescent="0.3">
      <c r="A4" s="131">
        <v>44763</v>
      </c>
    </row>
    <row r="5" spans="1:68" ht="78" hidden="1" customHeight="1" x14ac:dyDescent="0.25">
      <c r="A5" s="132" t="s">
        <v>2</v>
      </c>
    </row>
    <row r="6" spans="1:68" ht="30" hidden="1" customHeight="1" x14ac:dyDescent="0.25">
      <c r="A6" s="133" t="s">
        <v>3</v>
      </c>
    </row>
    <row r="7" spans="1:68" ht="30" hidden="1" customHeight="1" x14ac:dyDescent="0.25">
      <c r="A7" s="134" t="s">
        <v>4</v>
      </c>
    </row>
    <row r="8" spans="1:68" ht="45" hidden="1" customHeight="1" x14ac:dyDescent="0.25">
      <c r="A8" s="1" t="s">
        <v>5</v>
      </c>
      <c r="Z8" s="59"/>
      <c r="AA8" s="142" t="s">
        <v>6</v>
      </c>
      <c r="AB8" s="142"/>
      <c r="AC8" s="142"/>
      <c r="AD8" s="142"/>
      <c r="AE8" s="142"/>
      <c r="AF8" s="142"/>
      <c r="AG8" s="142"/>
      <c r="AH8" s="142"/>
      <c r="AI8" s="142"/>
      <c r="AJ8" s="142"/>
      <c r="AK8" s="142"/>
      <c r="AL8" s="142"/>
      <c r="AM8" s="48"/>
    </row>
    <row r="9" spans="1:68" ht="15" hidden="1" customHeight="1" x14ac:dyDescent="0.25">
      <c r="Z9" s="76"/>
      <c r="AA9" s="48"/>
      <c r="AB9" s="48"/>
      <c r="AC9" s="48"/>
      <c r="AD9" s="48"/>
      <c r="AE9" s="48"/>
      <c r="AF9" s="48"/>
      <c r="AG9" s="48"/>
      <c r="AH9" s="48"/>
      <c r="AI9" s="48"/>
      <c r="AJ9" s="48"/>
      <c r="AK9" s="48"/>
      <c r="AL9" s="48"/>
      <c r="AM9" s="48"/>
    </row>
    <row r="10" spans="1:68" s="54" customFormat="1" ht="18.75" x14ac:dyDescent="0.3">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77"/>
      <c r="AA10" s="39"/>
      <c r="AB10" s="39"/>
      <c r="AC10" s="39"/>
      <c r="AD10" s="39"/>
      <c r="AE10" s="39"/>
      <c r="AF10" s="39"/>
      <c r="AG10" s="39"/>
      <c r="AH10" s="39"/>
      <c r="AI10" s="39"/>
      <c r="AJ10" s="39"/>
      <c r="AK10" s="39"/>
      <c r="AL10" s="39"/>
      <c r="AM10" s="39"/>
    </row>
    <row r="11" spans="1:68" s="54" customFormat="1" ht="30.75" x14ac:dyDescent="0.3">
      <c r="A11" s="1" t="s">
        <v>184</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77"/>
      <c r="AA11" s="39"/>
      <c r="AB11" s="39"/>
      <c r="AC11" s="39"/>
      <c r="AD11" s="39"/>
      <c r="AE11" s="39"/>
      <c r="AF11" s="39"/>
      <c r="AG11" s="39"/>
      <c r="AH11" s="39"/>
      <c r="AI11" s="39"/>
      <c r="AJ11" s="39"/>
      <c r="AK11" s="39"/>
      <c r="AL11" s="39"/>
      <c r="AM11" s="39"/>
    </row>
    <row r="12" spans="1:68" s="54" customFormat="1" ht="60.75" customHeight="1" x14ac:dyDescent="0.3">
      <c r="A12" s="135" t="s">
        <v>186</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9"/>
      <c r="Z12" s="77"/>
      <c r="AA12" s="39"/>
      <c r="AB12" s="39"/>
      <c r="AC12" s="39"/>
      <c r="AD12" s="39"/>
      <c r="AE12" s="39"/>
      <c r="AF12" s="39"/>
      <c r="AG12" s="39"/>
      <c r="AH12" s="39"/>
      <c r="AI12" s="39"/>
      <c r="AJ12" s="39"/>
      <c r="AK12" s="39"/>
      <c r="AL12" s="39"/>
      <c r="AM12" s="39"/>
    </row>
    <row r="13" spans="1:68" ht="60" x14ac:dyDescent="0.25">
      <c r="A13" s="2" t="s">
        <v>7</v>
      </c>
      <c r="B13" s="2" t="s">
        <v>8</v>
      </c>
      <c r="C13" s="2" t="s">
        <v>9</v>
      </c>
      <c r="D13" s="2" t="s">
        <v>10</v>
      </c>
      <c r="E13" s="2" t="s">
        <v>156</v>
      </c>
      <c r="F13" s="2" t="s">
        <v>157</v>
      </c>
      <c r="G13" s="2" t="s">
        <v>158</v>
      </c>
      <c r="H13" s="2" t="s">
        <v>159</v>
      </c>
      <c r="I13" s="2" t="s">
        <v>160</v>
      </c>
      <c r="J13" s="2" t="s">
        <v>161</v>
      </c>
      <c r="K13" s="2" t="s">
        <v>162</v>
      </c>
      <c r="L13" s="2" t="s">
        <v>163</v>
      </c>
      <c r="M13" s="2" t="s">
        <v>164</v>
      </c>
      <c r="N13" s="2" t="s">
        <v>165</v>
      </c>
      <c r="O13" s="2" t="s">
        <v>166</v>
      </c>
      <c r="P13" s="2" t="s">
        <v>167</v>
      </c>
      <c r="Q13" s="2" t="s">
        <v>168</v>
      </c>
      <c r="R13" s="2" t="s">
        <v>169</v>
      </c>
      <c r="S13" s="2" t="s">
        <v>170</v>
      </c>
      <c r="T13" s="2" t="s">
        <v>171</v>
      </c>
      <c r="U13" s="2" t="s">
        <v>172</v>
      </c>
      <c r="V13" s="2" t="s">
        <v>173</v>
      </c>
      <c r="W13" s="2" t="s">
        <v>174</v>
      </c>
      <c r="X13" s="2" t="s">
        <v>175</v>
      </c>
      <c r="Y13" s="2" t="s">
        <v>176</v>
      </c>
      <c r="Z13" s="78"/>
      <c r="AA13" s="2" t="s">
        <v>156</v>
      </c>
      <c r="AB13" s="2" t="s">
        <v>157</v>
      </c>
      <c r="AC13" s="2" t="s">
        <v>158</v>
      </c>
      <c r="AD13" s="2" t="s">
        <v>159</v>
      </c>
      <c r="AE13" s="2" t="s">
        <v>160</v>
      </c>
      <c r="AF13" s="2" t="s">
        <v>161</v>
      </c>
      <c r="AG13" s="2" t="s">
        <v>162</v>
      </c>
      <c r="AH13" s="2" t="s">
        <v>163</v>
      </c>
      <c r="AI13" s="2" t="s">
        <v>164</v>
      </c>
      <c r="AJ13" s="2" t="s">
        <v>165</v>
      </c>
      <c r="AK13" s="2" t="s">
        <v>166</v>
      </c>
      <c r="AL13" s="2" t="s">
        <v>167</v>
      </c>
      <c r="AM13" s="2" t="s">
        <v>168</v>
      </c>
      <c r="AN13" s="2" t="s">
        <v>169</v>
      </c>
      <c r="AO13" s="2" t="s">
        <v>170</v>
      </c>
      <c r="AP13" s="2" t="s">
        <v>171</v>
      </c>
      <c r="AQ13" s="2" t="s">
        <v>172</v>
      </c>
      <c r="AR13" s="2" t="s">
        <v>173</v>
      </c>
      <c r="AS13" s="2" t="s">
        <v>174</v>
      </c>
      <c r="AT13" s="2" t="s">
        <v>175</v>
      </c>
      <c r="AU13" s="2" t="s">
        <v>176</v>
      </c>
      <c r="AV13" s="2"/>
      <c r="AW13" s="2"/>
      <c r="AX13" s="2"/>
      <c r="AY13" s="2"/>
      <c r="AZ13" s="2"/>
      <c r="BA13" s="2"/>
      <c r="BB13" s="2"/>
      <c r="BC13" s="2"/>
      <c r="BD13" s="2"/>
      <c r="BE13" s="2"/>
      <c r="BF13" s="2"/>
      <c r="BG13" s="2"/>
      <c r="BH13" s="2"/>
      <c r="BI13" s="2"/>
      <c r="BJ13" s="2"/>
      <c r="BK13" s="2"/>
      <c r="BL13" s="2"/>
      <c r="BM13" s="2"/>
      <c r="BN13" s="2"/>
      <c r="BO13" s="2"/>
      <c r="BP13" s="2"/>
    </row>
    <row r="14" spans="1:68" ht="15.75" x14ac:dyDescent="0.25">
      <c r="A14" s="2" t="s">
        <v>35</v>
      </c>
      <c r="B14" s="1">
        <v>1</v>
      </c>
      <c r="C14" s="92">
        <v>15</v>
      </c>
      <c r="D14" s="93"/>
      <c r="E14" s="6"/>
      <c r="F14" s="6"/>
      <c r="G14" s="6"/>
      <c r="H14" s="6"/>
      <c r="I14" s="6"/>
      <c r="J14" s="6"/>
      <c r="K14" s="93"/>
      <c r="L14" s="6"/>
      <c r="M14" s="6"/>
      <c r="N14" s="6"/>
      <c r="O14" s="6"/>
      <c r="P14" s="93"/>
      <c r="Q14" s="93"/>
      <c r="R14" s="93"/>
      <c r="S14" s="93"/>
      <c r="T14" s="93"/>
      <c r="U14" s="93"/>
      <c r="V14" s="6"/>
      <c r="W14" s="6"/>
      <c r="X14" s="93"/>
      <c r="Y14" s="93"/>
      <c r="Z14" s="79"/>
      <c r="AA14" s="5"/>
      <c r="AB14" s="5"/>
      <c r="AC14" s="5"/>
      <c r="AD14" s="5"/>
      <c r="AE14" s="5"/>
      <c r="AF14" s="5"/>
      <c r="AG14" s="72"/>
      <c r="AH14" s="5"/>
      <c r="AI14" s="5"/>
      <c r="AJ14" s="5"/>
      <c r="AK14" s="5"/>
      <c r="AL14" s="72"/>
      <c r="AM14" s="5"/>
      <c r="AN14" s="5"/>
      <c r="AO14" s="5"/>
      <c r="AP14" s="5"/>
      <c r="AQ14" s="5"/>
      <c r="AR14" s="5"/>
      <c r="AS14" s="5"/>
      <c r="AT14" s="5"/>
      <c r="AU14" s="74"/>
    </row>
    <row r="15" spans="1:68" ht="77.25" customHeight="1" x14ac:dyDescent="0.25">
      <c r="A15" s="1" t="s">
        <v>36</v>
      </c>
      <c r="B15" s="3"/>
      <c r="C15" s="94"/>
      <c r="D15" s="95">
        <v>15</v>
      </c>
      <c r="E15" s="7">
        <f>'[1]Final Scores v2'!E11</f>
        <v>4.5999999999999996</v>
      </c>
      <c r="F15" s="7">
        <f>'[1]Final Scores v2'!F11</f>
        <v>3.8</v>
      </c>
      <c r="G15" s="7">
        <f>'[1]Final Scores v2'!G11</f>
        <v>2.2000000000000002</v>
      </c>
      <c r="H15" s="7">
        <f>'[1]Final Scores v2'!H11</f>
        <v>4.2</v>
      </c>
      <c r="I15" s="7">
        <f>'[1]Final Scores v2'!I11</f>
        <v>2.4</v>
      </c>
      <c r="J15" s="7">
        <f>'[1]Final Scores v2'!J11</f>
        <v>4</v>
      </c>
      <c r="K15" s="96">
        <f>AVERAGE('Example Scores Staff Member'!E18,'B Scores'!E18,'C Scores'!E18,'D Scores'!E18, 'E Scores'!E18,'F Scores'!E18,'G Scores'!E18)</f>
        <v>3.7142857142857144</v>
      </c>
      <c r="L15" s="7">
        <f>'[1]Final Scores v2'!K11</f>
        <v>2.2000000000000002</v>
      </c>
      <c r="M15" s="7">
        <f>'[1]Final Scores v2'!L11</f>
        <v>2.4</v>
      </c>
      <c r="N15" s="7">
        <f>'[1]Final Scores v2'!M11</f>
        <v>3.2</v>
      </c>
      <c r="O15" s="7">
        <f>'[1]Final Scores v2'!N11</f>
        <v>3.2</v>
      </c>
      <c r="P15" s="96">
        <f>AVERAGE('Example Scores Staff Member'!F18,'B Scores'!F18,'C Scores'!F18,'D Scores'!F18, 'E Scores'!F18,'F Scores'!F18,'G Scores'!F18)</f>
        <v>2.7142857142857144</v>
      </c>
      <c r="Q15" s="96">
        <f>AVERAGE('Example Scores Staff Member'!G18,'B Scores'!G18,'C Scores'!G18,'D Scores'!G18, 'E Scores'!G18,'F Scores'!G18,'G Scores'!G18)</f>
        <v>3.4285714285714284</v>
      </c>
      <c r="R15" s="96">
        <f>'[1]Final Scores v2'!Q11</f>
        <v>3.6</v>
      </c>
      <c r="S15" s="96">
        <f>'[1]Final Scores v2'!R11</f>
        <v>3.8</v>
      </c>
      <c r="T15" s="96">
        <f>'[1]Final Scores v2'!S11</f>
        <v>3.8</v>
      </c>
      <c r="U15" s="96">
        <f>'[1]Final Scores v2'!T11</f>
        <v>4.2</v>
      </c>
      <c r="V15" s="7">
        <f>'[1]Final Scores v2'!O11</f>
        <v>2.33</v>
      </c>
      <c r="W15" s="7">
        <f>'[1]Final Scores v2'!P11</f>
        <v>2</v>
      </c>
      <c r="X15" s="96">
        <f>AVERAGE('Example Scores Staff Member'!H18,'B Scores'!H18,'C Scores'!H18,'D Scores'!H18, 'E Scores'!H18,'F Scores'!H18,'G Scores'!H18)</f>
        <v>2.8571428571428572</v>
      </c>
      <c r="Y15" s="96">
        <f>AVERAGE('Example Scores Staff Member'!I18,'B Scores'!I18,'C Scores'!I18,'D Scores'!I18, 'E Scores'!I18,'F Scores'!I18,'G Scores'!I18)</f>
        <v>2.2857142857142856</v>
      </c>
      <c r="Z15" s="80"/>
      <c r="AA15" s="7">
        <f>$D15*E15</f>
        <v>69</v>
      </c>
      <c r="AB15" s="7">
        <f t="shared" ref="AB15:AU15" si="0">$D15*F15</f>
        <v>57</v>
      </c>
      <c r="AC15" s="7">
        <f t="shared" si="0"/>
        <v>33</v>
      </c>
      <c r="AD15" s="7">
        <f t="shared" si="0"/>
        <v>63</v>
      </c>
      <c r="AE15" s="7">
        <f t="shared" si="0"/>
        <v>36</v>
      </c>
      <c r="AF15" s="7">
        <f t="shared" si="0"/>
        <v>60</v>
      </c>
      <c r="AG15" s="7">
        <f t="shared" si="0"/>
        <v>55.714285714285715</v>
      </c>
      <c r="AH15" s="7">
        <f t="shared" si="0"/>
        <v>33</v>
      </c>
      <c r="AI15" s="7">
        <f t="shared" si="0"/>
        <v>36</v>
      </c>
      <c r="AJ15" s="7">
        <f t="shared" si="0"/>
        <v>48</v>
      </c>
      <c r="AK15" s="7">
        <f t="shared" si="0"/>
        <v>48</v>
      </c>
      <c r="AL15" s="7">
        <f t="shared" si="0"/>
        <v>40.714285714285715</v>
      </c>
      <c r="AM15" s="7">
        <f t="shared" si="0"/>
        <v>51.428571428571423</v>
      </c>
      <c r="AN15" s="7">
        <f t="shared" si="0"/>
        <v>54</v>
      </c>
      <c r="AO15" s="7">
        <f t="shared" si="0"/>
        <v>57</v>
      </c>
      <c r="AP15" s="7">
        <f t="shared" si="0"/>
        <v>57</v>
      </c>
      <c r="AQ15" s="7">
        <f t="shared" si="0"/>
        <v>63</v>
      </c>
      <c r="AR15" s="7">
        <f t="shared" si="0"/>
        <v>34.950000000000003</v>
      </c>
      <c r="AS15" s="7">
        <f t="shared" si="0"/>
        <v>30</v>
      </c>
      <c r="AT15" s="7">
        <f t="shared" si="0"/>
        <v>42.857142857142861</v>
      </c>
      <c r="AU15" s="7">
        <f t="shared" si="0"/>
        <v>34.285714285714285</v>
      </c>
    </row>
    <row r="16" spans="1:68" s="59" customFormat="1" ht="25.5" customHeight="1" x14ac:dyDescent="0.25">
      <c r="A16" s="2" t="s">
        <v>37</v>
      </c>
      <c r="B16" s="97"/>
      <c r="C16" s="98"/>
      <c r="D16" s="99"/>
      <c r="E16" s="7"/>
      <c r="F16" s="7"/>
      <c r="G16" s="7"/>
      <c r="H16" s="7"/>
      <c r="I16" s="7"/>
      <c r="J16" s="7"/>
      <c r="K16" s="100"/>
      <c r="L16" s="68"/>
      <c r="M16" s="68"/>
      <c r="N16" s="68"/>
      <c r="O16" s="68"/>
      <c r="P16" s="100"/>
      <c r="Q16" s="100"/>
      <c r="R16" s="96"/>
      <c r="S16" s="96"/>
      <c r="T16" s="96"/>
      <c r="U16" s="96"/>
      <c r="V16" s="7"/>
      <c r="W16" s="68"/>
      <c r="X16" s="100"/>
      <c r="Y16" s="100"/>
      <c r="Z16" s="81"/>
      <c r="AA16" s="68">
        <f t="shared" ref="AA16:AU16" si="1">AA15</f>
        <v>69</v>
      </c>
      <c r="AB16" s="68">
        <f t="shared" si="1"/>
        <v>57</v>
      </c>
      <c r="AC16" s="68">
        <f t="shared" si="1"/>
        <v>33</v>
      </c>
      <c r="AD16" s="68">
        <f t="shared" si="1"/>
        <v>63</v>
      </c>
      <c r="AE16" s="68">
        <f t="shared" si="1"/>
        <v>36</v>
      </c>
      <c r="AF16" s="68">
        <f t="shared" si="1"/>
        <v>60</v>
      </c>
      <c r="AG16" s="68">
        <f>AG15</f>
        <v>55.714285714285715</v>
      </c>
      <c r="AH16" s="68">
        <f t="shared" si="1"/>
        <v>33</v>
      </c>
      <c r="AI16" s="68">
        <f t="shared" si="1"/>
        <v>36</v>
      </c>
      <c r="AJ16" s="68">
        <f t="shared" si="1"/>
        <v>48</v>
      </c>
      <c r="AK16" s="68">
        <f t="shared" si="1"/>
        <v>48</v>
      </c>
      <c r="AL16" s="68">
        <f t="shared" si="1"/>
        <v>40.714285714285715</v>
      </c>
      <c r="AM16" s="68">
        <f t="shared" si="1"/>
        <v>51.428571428571423</v>
      </c>
      <c r="AN16" s="68">
        <f t="shared" si="1"/>
        <v>54</v>
      </c>
      <c r="AO16" s="68">
        <f t="shared" si="1"/>
        <v>57</v>
      </c>
      <c r="AP16" s="68">
        <f t="shared" si="1"/>
        <v>57</v>
      </c>
      <c r="AQ16" s="68">
        <f t="shared" si="1"/>
        <v>63</v>
      </c>
      <c r="AR16" s="68">
        <f>AR15</f>
        <v>34.950000000000003</v>
      </c>
      <c r="AS16" s="68">
        <f>AS15</f>
        <v>30</v>
      </c>
      <c r="AT16" s="68">
        <f t="shared" si="1"/>
        <v>42.857142857142861</v>
      </c>
      <c r="AU16" s="68">
        <f t="shared" si="1"/>
        <v>34.285714285714285</v>
      </c>
    </row>
    <row r="17" spans="1:86" s="74" customFormat="1" ht="15.75" x14ac:dyDescent="0.25">
      <c r="A17" s="101" t="s">
        <v>38</v>
      </c>
      <c r="B17" s="74">
        <v>2</v>
      </c>
      <c r="C17" s="102">
        <v>15</v>
      </c>
      <c r="D17"/>
      <c r="E17" s="3"/>
      <c r="F17" s="3"/>
      <c r="G17" s="3"/>
      <c r="H17" s="3"/>
      <c r="I17" s="3"/>
      <c r="J17" s="3"/>
      <c r="K17" s="5"/>
      <c r="L17" s="5"/>
      <c r="M17" s="5"/>
      <c r="N17" s="5"/>
      <c r="O17" s="5"/>
      <c r="P17" s="5"/>
      <c r="Q17" s="5"/>
      <c r="R17" s="3"/>
      <c r="S17" s="3"/>
      <c r="T17" s="117"/>
      <c r="U17" s="117"/>
      <c r="V17" s="5"/>
      <c r="W17" s="5"/>
      <c r="X17" s="5"/>
      <c r="Y17" s="5"/>
      <c r="Z17" s="81"/>
      <c r="AV17"/>
      <c r="AW17"/>
      <c r="AX17"/>
      <c r="AY17"/>
      <c r="AZ17"/>
      <c r="BA17"/>
      <c r="BB17"/>
      <c r="BC17"/>
      <c r="BD17"/>
      <c r="BE17"/>
      <c r="BF17"/>
      <c r="BG17"/>
      <c r="BH17"/>
      <c r="BI17"/>
      <c r="BJ17"/>
      <c r="BK17"/>
      <c r="BL17"/>
      <c r="BM17"/>
      <c r="BN17"/>
      <c r="BO17"/>
    </row>
    <row r="18" spans="1:86" ht="44.25" customHeight="1" x14ac:dyDescent="0.25">
      <c r="A18" s="1" t="s">
        <v>39</v>
      </c>
      <c r="B18" s="3"/>
      <c r="C18" s="94"/>
      <c r="D18" s="95">
        <v>12</v>
      </c>
      <c r="E18" s="7">
        <f>'[1]Final Scores v2'!E13</f>
        <v>3.8</v>
      </c>
      <c r="F18" s="7">
        <f>'[1]Final Scores v2'!F13</f>
        <v>4.2</v>
      </c>
      <c r="G18" s="7">
        <f>'[1]Final Scores v2'!G13</f>
        <v>2.6</v>
      </c>
      <c r="H18" s="7">
        <f>'[1]Final Scores v2'!H13</f>
        <v>3.6</v>
      </c>
      <c r="I18" s="7">
        <f>'[1]Final Scores v2'!I13</f>
        <v>2.8</v>
      </c>
      <c r="J18" s="7">
        <f>'[1]Final Scores v2'!J13</f>
        <v>4.2</v>
      </c>
      <c r="K18" s="103">
        <f>AVERAGE('Example Scores Staff Member'!E20,'B Scores'!E20,'C Scores'!E20, 'D Scores'!E20,'E Scores'!E20,'F Scores'!E20,'G Scores'!E20)</f>
        <v>3</v>
      </c>
      <c r="L18" s="7">
        <f>'Team Scores 2021'!H10</f>
        <v>3.2</v>
      </c>
      <c r="M18" s="7">
        <f>'Team Scores 2021'!I10</f>
        <v>4</v>
      </c>
      <c r="N18" s="7">
        <f>'Team Scores 2021'!J10</f>
        <v>3.6</v>
      </c>
      <c r="O18" s="7">
        <f>'Team Scores 2021'!K10</f>
        <v>4</v>
      </c>
      <c r="P18" s="103">
        <f>AVERAGE('Example Scores Staff Member'!F20,'B Scores'!F20,'C Scores'!F20, 'D Scores'!F20,'E Scores'!F20,'F Scores'!F20,'G Scores'!F20)</f>
        <v>3.1428571428571428</v>
      </c>
      <c r="Q18" s="103">
        <f>AVERAGE('Example Scores Staff Member'!G20,'B Scores'!G20,'C Scores'!G20, 'D Scores'!G20,'E Scores'!G20,'F Scores'!G20,'G Scores'!G20)</f>
        <v>3</v>
      </c>
      <c r="R18" s="96">
        <f>'[1]Final Scores v2'!Q13</f>
        <v>2</v>
      </c>
      <c r="S18" s="96">
        <f>'[1]Final Scores v2'!R13</f>
        <v>3</v>
      </c>
      <c r="T18" s="96">
        <f>'[1]Final Scores v2'!S13</f>
        <v>4</v>
      </c>
      <c r="U18" s="96">
        <f>'[1]Final Scores v2'!T13</f>
        <v>2</v>
      </c>
      <c r="V18" s="96">
        <f>'[1]Final Scores v2'!O13</f>
        <v>4</v>
      </c>
      <c r="W18" s="96">
        <f>'[1]Final Scores v2'!P13</f>
        <v>2.6</v>
      </c>
      <c r="X18" s="103">
        <f>AVERAGE('Example Scores Staff Member'!H20,'B Scores'!H20,'C Scores'!H20, 'D Scores'!H20,'E Scores'!H20,'F Scores'!H20,'G Scores'!H20)</f>
        <v>3.1428571428571428</v>
      </c>
      <c r="Y18" s="103">
        <f>AVERAGE('Example Scores Staff Member'!I20,'B Scores'!I20,'C Scores'!I20, 'D Scores'!I20,'E Scores'!I20,'F Scores'!I20,'G Scores'!I20)</f>
        <v>2.8571428571428572</v>
      </c>
      <c r="Z18" s="80"/>
      <c r="AA18" s="7">
        <f>$D18*E18</f>
        <v>45.599999999999994</v>
      </c>
      <c r="AB18" s="7">
        <f t="shared" ref="AB18:AU20" si="2">$D18*F18</f>
        <v>50.400000000000006</v>
      </c>
      <c r="AC18" s="7">
        <f t="shared" si="2"/>
        <v>31.200000000000003</v>
      </c>
      <c r="AD18" s="7">
        <f t="shared" si="2"/>
        <v>43.2</v>
      </c>
      <c r="AE18" s="7">
        <f t="shared" si="2"/>
        <v>33.599999999999994</v>
      </c>
      <c r="AF18" s="7">
        <f t="shared" si="2"/>
        <v>50.400000000000006</v>
      </c>
      <c r="AG18" s="7">
        <f t="shared" si="2"/>
        <v>36</v>
      </c>
      <c r="AH18" s="7">
        <f t="shared" si="2"/>
        <v>38.400000000000006</v>
      </c>
      <c r="AI18" s="7">
        <f t="shared" si="2"/>
        <v>48</v>
      </c>
      <c r="AJ18" s="7">
        <f t="shared" si="2"/>
        <v>43.2</v>
      </c>
      <c r="AK18" s="7">
        <f t="shared" si="2"/>
        <v>48</v>
      </c>
      <c r="AL18" s="7">
        <f t="shared" si="2"/>
        <v>37.714285714285715</v>
      </c>
      <c r="AM18" s="7">
        <f t="shared" si="2"/>
        <v>36</v>
      </c>
      <c r="AN18" s="7">
        <f t="shared" si="2"/>
        <v>24</v>
      </c>
      <c r="AO18" s="7">
        <f t="shared" si="2"/>
        <v>36</v>
      </c>
      <c r="AP18" s="7">
        <f t="shared" si="2"/>
        <v>48</v>
      </c>
      <c r="AQ18" s="7">
        <f t="shared" si="2"/>
        <v>24</v>
      </c>
      <c r="AR18" s="7">
        <f t="shared" si="2"/>
        <v>48</v>
      </c>
      <c r="AS18" s="7">
        <f t="shared" si="2"/>
        <v>31.200000000000003</v>
      </c>
      <c r="AT18" s="7">
        <f t="shared" si="2"/>
        <v>37.714285714285715</v>
      </c>
      <c r="AU18" s="7">
        <f t="shared" si="2"/>
        <v>34.285714285714285</v>
      </c>
    </row>
    <row r="19" spans="1:86" ht="62.25" customHeight="1" x14ac:dyDescent="0.25">
      <c r="A19" s="1" t="s">
        <v>40</v>
      </c>
      <c r="B19" s="3"/>
      <c r="C19" s="94"/>
      <c r="D19" s="104">
        <v>14</v>
      </c>
      <c r="E19" s="7">
        <f>'[1]Final Scores v2'!E14</f>
        <v>4.2</v>
      </c>
      <c r="F19" s="7">
        <f>'[1]Final Scores v2'!F14</f>
        <v>4</v>
      </c>
      <c r="G19" s="7">
        <f>'[1]Final Scores v2'!G14</f>
        <v>2</v>
      </c>
      <c r="H19" s="7">
        <f>'[1]Final Scores v2'!H14</f>
        <v>3.4</v>
      </c>
      <c r="I19" s="7">
        <f>'[1]Final Scores v2'!I14</f>
        <v>2.2000000000000002</v>
      </c>
      <c r="J19" s="7">
        <f>'[1]Final Scores v2'!J14</f>
        <v>4.5999999999999996</v>
      </c>
      <c r="K19" s="103">
        <f>AVERAGE('Example Scores Staff Member'!E21,'B Scores'!E21,'C Scores'!E21, 'D Scores'!E21,'E Scores'!E21,'F Scores'!E21,'G Scores'!E21)</f>
        <v>3.2857142857142856</v>
      </c>
      <c r="L19" s="7">
        <f>'Team Scores 2021'!H11</f>
        <v>1.8</v>
      </c>
      <c r="M19" s="7">
        <f>'Team Scores 2021'!I11</f>
        <v>3.2</v>
      </c>
      <c r="N19" s="7">
        <f>'Team Scores 2021'!J11</f>
        <v>3</v>
      </c>
      <c r="O19" s="7">
        <f>'Team Scores 2021'!K11</f>
        <v>3.4</v>
      </c>
      <c r="P19" s="103">
        <f>AVERAGE('Example Scores Staff Member'!F21,'B Scores'!F21,'C Scores'!F21, 'D Scores'!F21,'E Scores'!F21,'F Scores'!F21,'G Scores'!F21)</f>
        <v>2.8571428571428572</v>
      </c>
      <c r="Q19" s="103">
        <f>AVERAGE('Example Scores Staff Member'!G21,'B Scores'!G21,'C Scores'!G21, 'D Scores'!G21,'E Scores'!G21,'F Scores'!G21,'G Scores'!G21)</f>
        <v>2.5714285714285716</v>
      </c>
      <c r="R19" s="96">
        <f>'[1]Final Scores v2'!Q14</f>
        <v>5</v>
      </c>
      <c r="S19" s="96">
        <f>'[1]Final Scores v2'!R14</f>
        <v>3</v>
      </c>
      <c r="T19" s="96">
        <f>'[1]Final Scores v2'!S14</f>
        <v>5</v>
      </c>
      <c r="U19" s="96">
        <f>'[1]Final Scores v2'!T14</f>
        <v>3</v>
      </c>
      <c r="V19" s="96">
        <f>'[1]Final Scores v2'!O14</f>
        <v>4</v>
      </c>
      <c r="W19" s="7">
        <f>'Team Scores 2021'!M11</f>
        <v>3</v>
      </c>
      <c r="X19" s="103">
        <f>AVERAGE('Example Scores Staff Member'!H21,'B Scores'!H21,'C Scores'!H21, 'D Scores'!H21,'E Scores'!H21,'F Scores'!H21,'G Scores'!H21)</f>
        <v>3</v>
      </c>
      <c r="Y19" s="103">
        <f>AVERAGE('Example Scores Staff Member'!I21,'B Scores'!I21,'C Scores'!I21, 'D Scores'!I21,'E Scores'!I21,'F Scores'!I21,'G Scores'!I21)</f>
        <v>2.8571428571428572</v>
      </c>
      <c r="Z19" s="80"/>
      <c r="AA19" s="7">
        <f t="shared" ref="AA19:AA20" si="3">$D19*E19</f>
        <v>58.800000000000004</v>
      </c>
      <c r="AB19" s="7">
        <f t="shared" si="2"/>
        <v>56</v>
      </c>
      <c r="AC19" s="7">
        <f t="shared" si="2"/>
        <v>28</v>
      </c>
      <c r="AD19" s="7">
        <f t="shared" si="2"/>
        <v>47.6</v>
      </c>
      <c r="AE19" s="7">
        <f t="shared" si="2"/>
        <v>30.800000000000004</v>
      </c>
      <c r="AF19" s="7">
        <f t="shared" si="2"/>
        <v>64.399999999999991</v>
      </c>
      <c r="AG19" s="7">
        <f t="shared" si="2"/>
        <v>46</v>
      </c>
      <c r="AH19" s="7">
        <f t="shared" si="2"/>
        <v>25.2</v>
      </c>
      <c r="AI19" s="7">
        <f t="shared" si="2"/>
        <v>44.800000000000004</v>
      </c>
      <c r="AJ19" s="7">
        <f t="shared" si="2"/>
        <v>42</v>
      </c>
      <c r="AK19" s="7">
        <f t="shared" si="2"/>
        <v>47.6</v>
      </c>
      <c r="AL19" s="7">
        <f t="shared" si="2"/>
        <v>40</v>
      </c>
      <c r="AM19" s="7">
        <f t="shared" si="2"/>
        <v>36</v>
      </c>
      <c r="AN19" s="7">
        <f t="shared" si="2"/>
        <v>70</v>
      </c>
      <c r="AO19" s="7">
        <f t="shared" si="2"/>
        <v>42</v>
      </c>
      <c r="AP19" s="7">
        <f t="shared" si="2"/>
        <v>70</v>
      </c>
      <c r="AQ19" s="7">
        <f t="shared" si="2"/>
        <v>42</v>
      </c>
      <c r="AR19" s="7">
        <f t="shared" si="2"/>
        <v>56</v>
      </c>
      <c r="AS19" s="7">
        <f t="shared" si="2"/>
        <v>42</v>
      </c>
      <c r="AT19" s="7">
        <f t="shared" si="2"/>
        <v>42</v>
      </c>
      <c r="AU19" s="7">
        <f t="shared" si="2"/>
        <v>40</v>
      </c>
    </row>
    <row r="20" spans="1:86" ht="31.5" customHeight="1" x14ac:dyDescent="0.25">
      <c r="A20" s="1" t="s">
        <v>41</v>
      </c>
      <c r="B20" s="3"/>
      <c r="C20" s="94"/>
      <c r="D20" s="104">
        <v>12</v>
      </c>
      <c r="E20" s="7">
        <f>'[1]Final Scores v2'!E15</f>
        <v>3.4</v>
      </c>
      <c r="F20" s="7">
        <f>'[1]Final Scores v2'!F15</f>
        <v>3.4</v>
      </c>
      <c r="G20" s="7">
        <f>'[1]Final Scores v2'!G15</f>
        <v>1.2</v>
      </c>
      <c r="H20" s="7">
        <f>'[1]Final Scores v2'!H15</f>
        <v>3.4</v>
      </c>
      <c r="I20" s="7">
        <f>'[1]Final Scores v2'!I15</f>
        <v>2</v>
      </c>
      <c r="J20" s="7">
        <f>'[1]Final Scores v2'!J15</f>
        <v>3.6</v>
      </c>
      <c r="K20" s="103">
        <f>AVERAGE('Example Scores Staff Member'!E22,'B Scores'!E22,'C Scores'!E22, 'D Scores'!E22,'E Scores'!E22,'F Scores'!E22,'G Scores'!E22)</f>
        <v>3.7142857142857144</v>
      </c>
      <c r="L20" s="7">
        <f>'Team Scores 2021'!H12</f>
        <v>2.6</v>
      </c>
      <c r="M20" s="7">
        <f>'Team Scores 2021'!I12</f>
        <v>3</v>
      </c>
      <c r="N20" s="7">
        <f>'Team Scores 2021'!J12</f>
        <v>3.8</v>
      </c>
      <c r="O20" s="7">
        <f>'Team Scores 2021'!K12</f>
        <v>3.4</v>
      </c>
      <c r="P20" s="103">
        <f>AVERAGE('Example Scores Staff Member'!F22,'B Scores'!F22,'C Scores'!F22, 'D Scores'!F22,'E Scores'!F22,'F Scores'!F22,'G Scores'!F22)</f>
        <v>3.2857142857142856</v>
      </c>
      <c r="Q20" s="103">
        <f>AVERAGE('Example Scores Staff Member'!G22,'B Scores'!G22,'C Scores'!G22, 'D Scores'!G22,'E Scores'!G22,'F Scores'!G22,'G Scores'!G22)</f>
        <v>3.4285714285714284</v>
      </c>
      <c r="R20" s="96">
        <f>'[1]Final Scores v2'!Q15</f>
        <v>5</v>
      </c>
      <c r="S20" s="96">
        <f>'[1]Final Scores v2'!R15</f>
        <v>2</v>
      </c>
      <c r="T20" s="96">
        <f>'[1]Final Scores v2'!S15</f>
        <v>3</v>
      </c>
      <c r="U20" s="96">
        <f>'[1]Final Scores v2'!T15</f>
        <v>5</v>
      </c>
      <c r="V20" s="96">
        <f>'[1]Final Scores v2'!O15</f>
        <v>3.66</v>
      </c>
      <c r="W20" s="7">
        <f>'Team Scores 2021'!M12</f>
        <v>2.2000000000000002</v>
      </c>
      <c r="X20" s="103">
        <f>AVERAGE('Example Scores Staff Member'!H22,'B Scores'!H22,'C Scores'!H22, 'D Scores'!H22,'E Scores'!H22,'F Scores'!H22,'G Scores'!H22)</f>
        <v>3.2857142857142856</v>
      </c>
      <c r="Y20" s="103">
        <f>AVERAGE('Example Scores Staff Member'!I22,'B Scores'!I22,'C Scores'!I22, 'D Scores'!I22,'E Scores'!I22,'F Scores'!I22,'G Scores'!I22)</f>
        <v>2.8571428571428572</v>
      </c>
      <c r="Z20" s="80"/>
      <c r="AA20" s="7">
        <f t="shared" si="3"/>
        <v>40.799999999999997</v>
      </c>
      <c r="AB20" s="7">
        <f t="shared" si="2"/>
        <v>40.799999999999997</v>
      </c>
      <c r="AC20" s="7">
        <f t="shared" si="2"/>
        <v>14.399999999999999</v>
      </c>
      <c r="AD20" s="7">
        <f t="shared" si="2"/>
        <v>40.799999999999997</v>
      </c>
      <c r="AE20" s="7">
        <f t="shared" si="2"/>
        <v>24</v>
      </c>
      <c r="AF20" s="7">
        <f t="shared" si="2"/>
        <v>43.2</v>
      </c>
      <c r="AG20" s="7">
        <f t="shared" si="2"/>
        <v>44.571428571428569</v>
      </c>
      <c r="AH20" s="7">
        <f t="shared" si="2"/>
        <v>31.200000000000003</v>
      </c>
      <c r="AI20" s="7">
        <f t="shared" si="2"/>
        <v>36</v>
      </c>
      <c r="AJ20" s="7">
        <f t="shared" si="2"/>
        <v>45.599999999999994</v>
      </c>
      <c r="AK20" s="7">
        <f t="shared" si="2"/>
        <v>40.799999999999997</v>
      </c>
      <c r="AL20" s="7">
        <f t="shared" si="2"/>
        <v>39.428571428571431</v>
      </c>
      <c r="AM20" s="7">
        <f t="shared" si="2"/>
        <v>41.142857142857139</v>
      </c>
      <c r="AN20" s="7">
        <f t="shared" si="2"/>
        <v>60</v>
      </c>
      <c r="AO20" s="7">
        <f t="shared" si="2"/>
        <v>24</v>
      </c>
      <c r="AP20" s="7">
        <f t="shared" si="2"/>
        <v>36</v>
      </c>
      <c r="AQ20" s="7">
        <f t="shared" si="2"/>
        <v>60</v>
      </c>
      <c r="AR20" s="7">
        <f t="shared" si="2"/>
        <v>43.92</v>
      </c>
      <c r="AS20" s="7">
        <f t="shared" si="2"/>
        <v>26.400000000000002</v>
      </c>
      <c r="AT20" s="7">
        <f t="shared" si="2"/>
        <v>39.428571428571431</v>
      </c>
      <c r="AU20" s="7">
        <f t="shared" si="2"/>
        <v>34.285714285714285</v>
      </c>
    </row>
    <row r="21" spans="1:86" s="59" customFormat="1" ht="31.5" customHeight="1" x14ac:dyDescent="0.25">
      <c r="A21" s="2" t="s">
        <v>42</v>
      </c>
      <c r="B21" s="97"/>
      <c r="C21" s="98"/>
      <c r="D21" s="105"/>
      <c r="E21" s="7"/>
      <c r="F21" s="68"/>
      <c r="G21" s="68"/>
      <c r="H21" s="68"/>
      <c r="I21" s="68"/>
      <c r="J21" s="68"/>
      <c r="K21" s="106"/>
      <c r="L21" s="68"/>
      <c r="M21" s="68"/>
      <c r="N21" s="68"/>
      <c r="O21" s="68"/>
      <c r="P21" s="106"/>
      <c r="Q21" s="106"/>
      <c r="R21" s="96"/>
      <c r="S21" s="96"/>
      <c r="T21" s="96"/>
      <c r="U21" s="96"/>
      <c r="V21" s="96"/>
      <c r="W21" s="68"/>
      <c r="X21" s="106"/>
      <c r="Y21" s="106"/>
      <c r="Z21" s="81"/>
      <c r="AA21" s="68">
        <f>SUM(AA18:AA20)</f>
        <v>145.19999999999999</v>
      </c>
      <c r="AB21" s="68">
        <f t="shared" ref="AB21:AK21" si="4">SUM(AB18:AB20)</f>
        <v>147.19999999999999</v>
      </c>
      <c r="AC21" s="68">
        <f t="shared" si="4"/>
        <v>73.599999999999994</v>
      </c>
      <c r="AD21" s="68">
        <f t="shared" si="4"/>
        <v>131.60000000000002</v>
      </c>
      <c r="AE21" s="68">
        <f t="shared" si="4"/>
        <v>88.4</v>
      </c>
      <c r="AF21" s="68">
        <f t="shared" si="4"/>
        <v>158</v>
      </c>
      <c r="AG21" s="68">
        <f>SUM(AG18:AG20)</f>
        <v>126.57142857142857</v>
      </c>
      <c r="AH21" s="68">
        <f t="shared" si="4"/>
        <v>94.800000000000011</v>
      </c>
      <c r="AI21" s="68">
        <f t="shared" si="4"/>
        <v>128.80000000000001</v>
      </c>
      <c r="AJ21" s="68">
        <f t="shared" si="4"/>
        <v>130.80000000000001</v>
      </c>
      <c r="AK21" s="68">
        <f t="shared" si="4"/>
        <v>136.39999999999998</v>
      </c>
      <c r="AL21" s="68">
        <f t="shared" ref="AL21" si="5">SUM(AL18:AL20)</f>
        <v>117.14285714285715</v>
      </c>
      <c r="AM21" s="68">
        <f t="shared" ref="AM21" si="6">SUM(AM18:AM20)</f>
        <v>113.14285714285714</v>
      </c>
      <c r="AN21" s="68">
        <f t="shared" ref="AN21" si="7">SUM(AN18:AN20)</f>
        <v>154</v>
      </c>
      <c r="AO21" s="68">
        <f t="shared" ref="AO21" si="8">SUM(AO18:AO20)</f>
        <v>102</v>
      </c>
      <c r="AP21" s="68">
        <f t="shared" ref="AP21" si="9">SUM(AP18:AP20)</f>
        <v>154</v>
      </c>
      <c r="AQ21" s="68">
        <f t="shared" ref="AQ21" si="10">SUM(AQ18:AQ20)</f>
        <v>126</v>
      </c>
      <c r="AR21" s="68">
        <f t="shared" ref="AR21" si="11">SUM(AR18:AR20)</f>
        <v>147.92000000000002</v>
      </c>
      <c r="AS21" s="68">
        <f t="shared" ref="AS21" si="12">SUM(AS18:AS20)</f>
        <v>99.600000000000009</v>
      </c>
      <c r="AT21" s="68">
        <f t="shared" ref="AT21:AU21" si="13">SUM(AT18:AT20)</f>
        <v>119.14285714285715</v>
      </c>
      <c r="AU21" s="68">
        <f t="shared" si="13"/>
        <v>108.57142857142856</v>
      </c>
      <c r="AV21" s="125"/>
      <c r="AW21" s="68"/>
      <c r="AX21" s="68"/>
      <c r="AY21" s="68"/>
      <c r="AZ21" s="68"/>
      <c r="BA21" s="125"/>
      <c r="BB21" s="68"/>
      <c r="BC21" s="68"/>
      <c r="BD21" s="68"/>
      <c r="BE21" s="68"/>
      <c r="BF21" s="68"/>
      <c r="BG21" s="68"/>
      <c r="BH21" s="68"/>
      <c r="BI21" s="125"/>
      <c r="BJ21" s="68"/>
      <c r="BK21" s="125"/>
      <c r="BL21" s="68"/>
      <c r="BM21" s="68"/>
      <c r="BN21" s="68"/>
      <c r="BO21" s="68"/>
      <c r="BP21" s="68"/>
      <c r="BQ21" s="68"/>
      <c r="BR21" s="68"/>
      <c r="BS21" s="68"/>
      <c r="BT21" s="68"/>
      <c r="BU21" s="68"/>
      <c r="BV21" s="68"/>
      <c r="BW21" s="68"/>
      <c r="BX21" s="68"/>
      <c r="BY21" s="68"/>
      <c r="BZ21" s="68"/>
      <c r="CA21" s="68"/>
      <c r="CB21" s="68"/>
      <c r="CC21" s="68"/>
      <c r="CD21" s="68"/>
      <c r="CE21" s="68"/>
      <c r="CF21" s="68"/>
      <c r="CG21" s="68"/>
      <c r="CH21" s="68"/>
    </row>
    <row r="22" spans="1:86" s="74" customFormat="1" ht="15.75" x14ac:dyDescent="0.25">
      <c r="A22" s="101" t="s">
        <v>43</v>
      </c>
      <c r="B22" s="74">
        <v>3</v>
      </c>
      <c r="C22" s="102">
        <v>15</v>
      </c>
      <c r="D22"/>
      <c r="E22" s="3"/>
      <c r="F22" s="5"/>
      <c r="G22" s="5"/>
      <c r="H22" s="5"/>
      <c r="I22" s="5"/>
      <c r="J22" s="5"/>
      <c r="K22" s="116"/>
      <c r="L22" s="5"/>
      <c r="M22" s="5"/>
      <c r="N22" s="5"/>
      <c r="O22" s="5"/>
      <c r="P22" s="116"/>
      <c r="Q22" s="116"/>
      <c r="R22" s="117"/>
      <c r="S22" s="117"/>
      <c r="T22" s="117"/>
      <c r="U22" s="117"/>
      <c r="V22" s="117"/>
      <c r="W22" s="5"/>
      <c r="X22" s="116"/>
      <c r="Y22" s="116"/>
      <c r="Z22" s="80"/>
      <c r="AA22" s="73"/>
      <c r="AB22" s="73"/>
      <c r="AC22" s="73"/>
      <c r="AD22" s="73"/>
      <c r="AE22" s="73"/>
      <c r="AF22" s="73"/>
      <c r="AG22" s="73"/>
      <c r="AH22" s="73"/>
      <c r="AI22" s="73"/>
      <c r="AJ22" s="73"/>
      <c r="AK22" s="73"/>
      <c r="AL22" s="73"/>
      <c r="AM22" s="73"/>
      <c r="AN22" s="73"/>
      <c r="AO22" s="73"/>
      <c r="AP22" s="73"/>
      <c r="AQ22" s="73"/>
      <c r="AR22" s="73"/>
      <c r="AS22" s="73"/>
      <c r="AT22" s="73"/>
      <c r="AV22"/>
      <c r="AW22"/>
      <c r="AX22"/>
      <c r="AY22"/>
      <c r="AZ22"/>
      <c r="BA22"/>
      <c r="BB22"/>
      <c r="BC22"/>
      <c r="BD22"/>
      <c r="BE22"/>
      <c r="BF22"/>
      <c r="BG22"/>
      <c r="BH22"/>
      <c r="BI22"/>
      <c r="BJ22"/>
      <c r="BK22"/>
      <c r="BL22"/>
      <c r="BM22"/>
      <c r="BN22"/>
      <c r="BO22"/>
    </row>
    <row r="23" spans="1:86" ht="15.75" x14ac:dyDescent="0.25">
      <c r="A23" s="1" t="s">
        <v>44</v>
      </c>
      <c r="B23" s="3"/>
      <c r="C23" s="94"/>
      <c r="D23" s="104">
        <v>10</v>
      </c>
      <c r="E23" s="7">
        <f>'[1]Final Scores v2'!E17</f>
        <v>2</v>
      </c>
      <c r="F23" s="7">
        <f>'[1]Final Scores v2'!F17</f>
        <v>4</v>
      </c>
      <c r="G23" s="7">
        <f>'[1]Final Scores v2'!G17</f>
        <v>1</v>
      </c>
      <c r="H23" s="7">
        <f>'[1]Final Scores v2'!H17</f>
        <v>2.5</v>
      </c>
      <c r="I23" s="7">
        <f>'[1]Final Scores v2'!I17</f>
        <v>3.5</v>
      </c>
      <c r="J23" s="7">
        <f>'[1]Final Scores v2'!J17</f>
        <v>3.5</v>
      </c>
      <c r="K23" s="103">
        <f>AVERAGE('Example Scores Staff Member'!E24,'B Scores'!E24,'C Scores'!E24, 'D Scores'!E24,'E Scores'!E24,'F Scores'!E24,'G Scores'!E24)</f>
        <v>3</v>
      </c>
      <c r="L23" s="7">
        <v>2</v>
      </c>
      <c r="M23" s="7">
        <v>2</v>
      </c>
      <c r="N23" s="7">
        <v>3</v>
      </c>
      <c r="O23" s="7">
        <v>3</v>
      </c>
      <c r="P23" s="103">
        <f>AVERAGE('Example Scores Staff Member'!F24,'B Scores'!F24,'C Scores'!F24, 'D Scores'!F24,'E Scores'!F24,'F Scores'!F24,'G Scores'!F24)</f>
        <v>3</v>
      </c>
      <c r="Q23" s="103">
        <f>AVERAGE('Example Scores Staff Member'!G24,'B Scores'!G24,'C Scores'!G24, 'D Scores'!G24,'E Scores'!G24,'F Scores'!G24,'G Scores'!G24)</f>
        <v>2.3333333333333335</v>
      </c>
      <c r="R23" s="96">
        <f>'[1]Final Scores v2'!Q17</f>
        <v>2</v>
      </c>
      <c r="S23" s="96">
        <f>'[1]Final Scores v2'!R17</f>
        <v>2.5</v>
      </c>
      <c r="T23" s="96">
        <f>'[1]Final Scores v2'!S17</f>
        <v>1.5</v>
      </c>
      <c r="U23" s="96">
        <f>'[1]Final Scores v2'!T17</f>
        <v>2</v>
      </c>
      <c r="V23" s="96">
        <f>'[1]Final Scores v2'!O17</f>
        <v>1</v>
      </c>
      <c r="W23" s="7">
        <v>1</v>
      </c>
      <c r="X23" s="103">
        <f>AVERAGE('Example Scores Staff Member'!H24,'B Scores'!H24,'C Scores'!H24, 'D Scores'!H24,'E Scores'!H24,'F Scores'!H24,'G Scores'!H24)</f>
        <v>2.3333333333333335</v>
      </c>
      <c r="Y23" s="103">
        <f>AVERAGE('Example Scores Staff Member'!I24,'B Scores'!I24,'C Scores'!I24, 'D Scores'!I24,'E Scores'!I24,'F Scores'!I24,'G Scores'!I24)</f>
        <v>3</v>
      </c>
      <c r="Z23" s="80"/>
      <c r="AA23" s="7">
        <f>$D23*E23</f>
        <v>20</v>
      </c>
      <c r="AB23" s="7">
        <f t="shared" ref="AB23:AU23" si="14">$D23*F23</f>
        <v>40</v>
      </c>
      <c r="AC23" s="7">
        <f t="shared" si="14"/>
        <v>10</v>
      </c>
      <c r="AD23" s="7">
        <f t="shared" si="14"/>
        <v>25</v>
      </c>
      <c r="AE23" s="7">
        <f t="shared" si="14"/>
        <v>35</v>
      </c>
      <c r="AF23" s="7">
        <f t="shared" si="14"/>
        <v>35</v>
      </c>
      <c r="AG23" s="7">
        <f t="shared" si="14"/>
        <v>30</v>
      </c>
      <c r="AH23" s="7">
        <f t="shared" si="14"/>
        <v>20</v>
      </c>
      <c r="AI23" s="7">
        <f t="shared" si="14"/>
        <v>20</v>
      </c>
      <c r="AJ23" s="7">
        <f t="shared" si="14"/>
        <v>30</v>
      </c>
      <c r="AK23" s="7">
        <f t="shared" si="14"/>
        <v>30</v>
      </c>
      <c r="AL23" s="7">
        <f t="shared" si="14"/>
        <v>30</v>
      </c>
      <c r="AM23" s="7">
        <f t="shared" si="14"/>
        <v>23.333333333333336</v>
      </c>
      <c r="AN23" s="7">
        <f t="shared" si="14"/>
        <v>20</v>
      </c>
      <c r="AO23" s="7">
        <f t="shared" si="14"/>
        <v>25</v>
      </c>
      <c r="AP23" s="7">
        <f t="shared" si="14"/>
        <v>15</v>
      </c>
      <c r="AQ23" s="7">
        <f t="shared" si="14"/>
        <v>20</v>
      </c>
      <c r="AR23" s="7">
        <f t="shared" si="14"/>
        <v>10</v>
      </c>
      <c r="AS23" s="7">
        <f t="shared" si="14"/>
        <v>10</v>
      </c>
      <c r="AT23" s="7">
        <f t="shared" si="14"/>
        <v>23.333333333333336</v>
      </c>
      <c r="AU23" s="7">
        <f t="shared" si="14"/>
        <v>30</v>
      </c>
    </row>
    <row r="24" spans="1:86" ht="30" customHeight="1" x14ac:dyDescent="0.25">
      <c r="A24" s="1" t="s">
        <v>45</v>
      </c>
      <c r="B24" s="3"/>
      <c r="C24" s="94"/>
      <c r="D24" s="104">
        <v>15</v>
      </c>
      <c r="E24" s="7">
        <f>'[1]Final Scores v2'!E18</f>
        <v>2</v>
      </c>
      <c r="F24" s="7">
        <f>'[1]Final Scores v2'!F18</f>
        <v>3</v>
      </c>
      <c r="G24" s="7">
        <f>'[1]Final Scores v2'!G18</f>
        <v>1</v>
      </c>
      <c r="H24" s="7">
        <f>'[1]Final Scores v2'!H18</f>
        <v>3</v>
      </c>
      <c r="I24" s="7">
        <f>'[1]Final Scores v2'!I18</f>
        <v>4</v>
      </c>
      <c r="J24" s="7">
        <f>'[1]Final Scores v2'!J18</f>
        <v>2</v>
      </c>
      <c r="K24" s="103">
        <f>AVERAGE('Example Scores Staff Member'!E25,'B Scores'!E25,'C Scores'!E25, 'D Scores'!E25,'E Scores'!E25,'F Scores'!E25,'G Scores'!E25)</f>
        <v>2.5</v>
      </c>
      <c r="L24" s="7">
        <v>2</v>
      </c>
      <c r="M24" s="7">
        <v>2</v>
      </c>
      <c r="N24" s="7">
        <v>4</v>
      </c>
      <c r="O24" s="7">
        <v>4</v>
      </c>
      <c r="P24" s="103">
        <f>AVERAGE('Example Scores Staff Member'!F25,'B Scores'!F25,'C Scores'!F25, 'D Scores'!F25,'E Scores'!F25,'F Scores'!F25,'G Scores'!F25)</f>
        <v>2.75</v>
      </c>
      <c r="Q24" s="103">
        <f>AVERAGE('Example Scores Staff Member'!G25,'B Scores'!G25,'C Scores'!G25, 'D Scores'!G25,'E Scores'!G25,'F Scores'!G25,'G Scores'!G25)</f>
        <v>2.25</v>
      </c>
      <c r="R24" s="96">
        <f>'[1]Final Scores v2'!Q18</f>
        <v>3</v>
      </c>
      <c r="S24" s="96">
        <f>'[1]Final Scores v2'!R18</f>
        <v>2</v>
      </c>
      <c r="T24" s="96">
        <f>'[1]Final Scores v2'!S18</f>
        <v>2</v>
      </c>
      <c r="U24" s="96">
        <f>'[1]Final Scores v2'!T18</f>
        <v>2</v>
      </c>
      <c r="V24" s="96">
        <f>'[1]Final Scores v2'!O18</f>
        <v>1</v>
      </c>
      <c r="W24" s="7">
        <v>1</v>
      </c>
      <c r="X24" s="103">
        <f>AVERAGE('Example Scores Staff Member'!H25,'B Scores'!H25,'C Scores'!H25, 'D Scores'!H25,'E Scores'!H25,'F Scores'!H25,'G Scores'!H25)</f>
        <v>2.25</v>
      </c>
      <c r="Y24" s="103">
        <f>AVERAGE('Example Scores Staff Member'!I25,'B Scores'!I25,'C Scores'!I25, 'D Scores'!I25,'E Scores'!I25,'F Scores'!I25,'G Scores'!I25)</f>
        <v>2.5</v>
      </c>
      <c r="Z24" s="80"/>
      <c r="AA24" s="7">
        <f t="shared" ref="AA24:AA25" si="15">$D24*E24</f>
        <v>30</v>
      </c>
      <c r="AB24" s="7">
        <f t="shared" ref="AB24:AB25" si="16">$D24*F24</f>
        <v>45</v>
      </c>
      <c r="AC24" s="7">
        <f t="shared" ref="AC24:AC25" si="17">$D24*G24</f>
        <v>15</v>
      </c>
      <c r="AD24" s="7">
        <f t="shared" ref="AD24:AD25" si="18">$D24*H24</f>
        <v>45</v>
      </c>
      <c r="AE24" s="7">
        <f t="shared" ref="AE24:AE25" si="19">$D24*I24</f>
        <v>60</v>
      </c>
      <c r="AF24" s="7">
        <f t="shared" ref="AF24:AF25" si="20">$D24*J24</f>
        <v>30</v>
      </c>
      <c r="AG24" s="7">
        <f t="shared" ref="AG24:AG25" si="21">$D24*K24</f>
        <v>37.5</v>
      </c>
      <c r="AH24" s="7">
        <f t="shared" ref="AH24:AH25" si="22">$D24*L24</f>
        <v>30</v>
      </c>
      <c r="AI24" s="7">
        <f t="shared" ref="AI24:AI25" si="23">$D24*M24</f>
        <v>30</v>
      </c>
      <c r="AJ24" s="7">
        <f t="shared" ref="AJ24:AJ25" si="24">$D24*N24</f>
        <v>60</v>
      </c>
      <c r="AK24" s="7">
        <f t="shared" ref="AK24:AK25" si="25">$D24*O24</f>
        <v>60</v>
      </c>
      <c r="AL24" s="7">
        <f t="shared" ref="AL24:AL25" si="26">$D24*P24</f>
        <v>41.25</v>
      </c>
      <c r="AM24" s="7">
        <f t="shared" ref="AM24:AM25" si="27">$D24*Q24</f>
        <v>33.75</v>
      </c>
      <c r="AN24" s="7">
        <f t="shared" ref="AN24:AN25" si="28">$D24*R24</f>
        <v>45</v>
      </c>
      <c r="AO24" s="7">
        <f t="shared" ref="AO24:AO25" si="29">$D24*S24</f>
        <v>30</v>
      </c>
      <c r="AP24" s="7">
        <f t="shared" ref="AP24:AP25" si="30">$D24*T24</f>
        <v>30</v>
      </c>
      <c r="AQ24" s="7">
        <f t="shared" ref="AQ24:AQ25" si="31">$D24*U24</f>
        <v>30</v>
      </c>
      <c r="AR24" s="7">
        <f t="shared" ref="AR24:AR25" si="32">$D24*V24</f>
        <v>15</v>
      </c>
      <c r="AS24" s="7">
        <f t="shared" ref="AS24:AS25" si="33">$D24*W24</f>
        <v>15</v>
      </c>
      <c r="AT24" s="7">
        <f t="shared" ref="AT24:AT25" si="34">$D24*X24</f>
        <v>33.75</v>
      </c>
      <c r="AU24" s="7">
        <f t="shared" ref="AU24:AU25" si="35">$D24*Y24</f>
        <v>37.5</v>
      </c>
    </row>
    <row r="25" spans="1:86" ht="15.75" x14ac:dyDescent="0.25">
      <c r="A25" s="1" t="s">
        <v>46</v>
      </c>
      <c r="B25" s="3"/>
      <c r="C25" s="94"/>
      <c r="D25" s="104">
        <v>15</v>
      </c>
      <c r="E25" s="7">
        <f>'[1]Final Scores v2'!E19</f>
        <v>3.33</v>
      </c>
      <c r="F25" s="7">
        <f>'[1]Final Scores v2'!F19</f>
        <v>2.83</v>
      </c>
      <c r="G25" s="7">
        <f>'[1]Final Scores v2'!G19</f>
        <v>2.83</v>
      </c>
      <c r="H25" s="7">
        <f>'[1]Final Scores v2'!H19</f>
        <v>3.33</v>
      </c>
      <c r="I25" s="7">
        <f>'[1]Final Scores v2'!I19</f>
        <v>1.5</v>
      </c>
      <c r="J25" s="7">
        <f>'[1]Final Scores v2'!J19</f>
        <v>2.5</v>
      </c>
      <c r="K25" s="103">
        <f>AVERAGE('Example Scores Staff Member'!E26,'B Scores'!E26,'C Scores'!E26, 'D Scores'!E26,'E Scores'!E26,'F Scores'!E26,'G Scores'!E26)</f>
        <v>2.75</v>
      </c>
      <c r="L25" s="7">
        <v>1.67</v>
      </c>
      <c r="M25" s="7">
        <v>2.5</v>
      </c>
      <c r="N25" s="7">
        <v>2.33</v>
      </c>
      <c r="O25" s="7">
        <v>2.33</v>
      </c>
      <c r="P25" s="103">
        <f>AVERAGE('Example Scores Staff Member'!F26,'B Scores'!F26,'C Scores'!F26, 'D Scores'!F26,'E Scores'!F26,'F Scores'!F26,'G Scores'!F26)</f>
        <v>2.25</v>
      </c>
      <c r="Q25" s="103">
        <f>AVERAGE('Example Scores Staff Member'!G26,'B Scores'!G26,'C Scores'!G26, 'D Scores'!G26,'E Scores'!G26,'F Scores'!G26,'G Scores'!G26)</f>
        <v>2.5</v>
      </c>
      <c r="R25" s="96">
        <f>'[1]Final Scores v2'!Q19</f>
        <v>2.2000000000000002</v>
      </c>
      <c r="S25" s="96">
        <f>'[1]Final Scores v2'!R19</f>
        <v>4</v>
      </c>
      <c r="T25" s="96">
        <f>'[1]Final Scores v2'!S19</f>
        <v>1.2</v>
      </c>
      <c r="U25" s="96">
        <f>'[1]Final Scores v2'!T19</f>
        <v>3.4</v>
      </c>
      <c r="V25" s="96">
        <f>'[1]Final Scores v2'!O19</f>
        <v>2.67</v>
      </c>
      <c r="W25" s="7">
        <v>1.67</v>
      </c>
      <c r="X25" s="103">
        <f>AVERAGE('Example Scores Staff Member'!H26,'B Scores'!H26,'C Scores'!H26, 'D Scores'!H26,'E Scores'!H26,'F Scores'!H26,'G Scores'!H26)</f>
        <v>2.25</v>
      </c>
      <c r="Y25" s="103">
        <f>AVERAGE('Example Scores Staff Member'!I26,'B Scores'!I26,'C Scores'!I26, 'D Scores'!I26,'E Scores'!I26,'F Scores'!I26,'G Scores'!I26)</f>
        <v>2.25</v>
      </c>
      <c r="Z25" s="80"/>
      <c r="AA25" s="7">
        <f t="shared" si="15"/>
        <v>49.95</v>
      </c>
      <c r="AB25" s="7">
        <f t="shared" si="16"/>
        <v>42.45</v>
      </c>
      <c r="AC25" s="7">
        <f t="shared" si="17"/>
        <v>42.45</v>
      </c>
      <c r="AD25" s="7">
        <f t="shared" si="18"/>
        <v>49.95</v>
      </c>
      <c r="AE25" s="7">
        <f t="shared" si="19"/>
        <v>22.5</v>
      </c>
      <c r="AF25" s="7">
        <f t="shared" si="20"/>
        <v>37.5</v>
      </c>
      <c r="AG25" s="7">
        <f t="shared" si="21"/>
        <v>41.25</v>
      </c>
      <c r="AH25" s="7">
        <f t="shared" si="22"/>
        <v>25.049999999999997</v>
      </c>
      <c r="AI25" s="7">
        <f t="shared" si="23"/>
        <v>37.5</v>
      </c>
      <c r="AJ25" s="7">
        <f t="shared" si="24"/>
        <v>34.950000000000003</v>
      </c>
      <c r="AK25" s="7">
        <f t="shared" si="25"/>
        <v>34.950000000000003</v>
      </c>
      <c r="AL25" s="7">
        <f t="shared" si="26"/>
        <v>33.75</v>
      </c>
      <c r="AM25" s="7">
        <f t="shared" si="27"/>
        <v>37.5</v>
      </c>
      <c r="AN25" s="7">
        <f t="shared" si="28"/>
        <v>33</v>
      </c>
      <c r="AO25" s="7">
        <f t="shared" si="29"/>
        <v>60</v>
      </c>
      <c r="AP25" s="7">
        <f t="shared" si="30"/>
        <v>18</v>
      </c>
      <c r="AQ25" s="7">
        <f t="shared" si="31"/>
        <v>51</v>
      </c>
      <c r="AR25" s="7">
        <f t="shared" si="32"/>
        <v>40.049999999999997</v>
      </c>
      <c r="AS25" s="7">
        <f t="shared" si="33"/>
        <v>25.049999999999997</v>
      </c>
      <c r="AT25" s="7">
        <f t="shared" si="34"/>
        <v>33.75</v>
      </c>
      <c r="AU25" s="7">
        <f t="shared" si="35"/>
        <v>33.75</v>
      </c>
    </row>
    <row r="26" spans="1:86" s="59" customFormat="1" ht="15.75" x14ac:dyDescent="0.25">
      <c r="A26" s="2" t="s">
        <v>47</v>
      </c>
      <c r="B26" s="97"/>
      <c r="C26" s="98"/>
      <c r="D26" s="105"/>
      <c r="E26" s="7">
        <f>'[1]Final Scores v2'!E20</f>
        <v>0</v>
      </c>
      <c r="F26" s="68"/>
      <c r="G26" s="68"/>
      <c r="H26" s="68"/>
      <c r="I26" s="68"/>
      <c r="J26" s="68"/>
      <c r="K26" s="106"/>
      <c r="L26" s="68"/>
      <c r="M26" s="68"/>
      <c r="N26" s="68"/>
      <c r="O26" s="68"/>
      <c r="P26" s="106"/>
      <c r="Q26" s="106"/>
      <c r="R26" s="96"/>
      <c r="S26" s="96"/>
      <c r="T26" s="96"/>
      <c r="U26" s="96"/>
      <c r="V26" s="96"/>
      <c r="W26" s="68"/>
      <c r="X26" s="106"/>
      <c r="Y26" s="106"/>
      <c r="Z26" s="81"/>
      <c r="AA26" s="68">
        <f>SUM(AA23:AA25)</f>
        <v>99.95</v>
      </c>
      <c r="AB26" s="68">
        <f t="shared" ref="AB26:AU26" si="36">SUM(AB23:AB25)</f>
        <v>127.45</v>
      </c>
      <c r="AC26" s="68">
        <f t="shared" si="36"/>
        <v>67.45</v>
      </c>
      <c r="AD26" s="68">
        <f t="shared" si="36"/>
        <v>119.95</v>
      </c>
      <c r="AE26" s="68">
        <f t="shared" si="36"/>
        <v>117.5</v>
      </c>
      <c r="AF26" s="68">
        <f t="shared" si="36"/>
        <v>102.5</v>
      </c>
      <c r="AG26" s="68">
        <f>SUM(AG23:AG25)</f>
        <v>108.75</v>
      </c>
      <c r="AH26" s="68">
        <f t="shared" si="36"/>
        <v>75.05</v>
      </c>
      <c r="AI26" s="68">
        <f t="shared" si="36"/>
        <v>87.5</v>
      </c>
      <c r="AJ26" s="68">
        <f t="shared" si="36"/>
        <v>124.95</v>
      </c>
      <c r="AK26" s="68">
        <f t="shared" si="36"/>
        <v>124.95</v>
      </c>
      <c r="AL26" s="68">
        <f t="shared" si="36"/>
        <v>105</v>
      </c>
      <c r="AM26" s="68">
        <f t="shared" si="36"/>
        <v>94.583333333333343</v>
      </c>
      <c r="AN26" s="68">
        <f t="shared" si="36"/>
        <v>98</v>
      </c>
      <c r="AO26" s="68">
        <f t="shared" si="36"/>
        <v>115</v>
      </c>
      <c r="AP26" s="68">
        <f t="shared" si="36"/>
        <v>63</v>
      </c>
      <c r="AQ26" s="68">
        <f t="shared" si="36"/>
        <v>101</v>
      </c>
      <c r="AR26" s="68">
        <f>SUM(AR23:AR25)</f>
        <v>65.05</v>
      </c>
      <c r="AS26" s="68">
        <f>SUM(AS23:AS25)</f>
        <v>50.05</v>
      </c>
      <c r="AT26" s="68">
        <f t="shared" si="36"/>
        <v>90.833333333333343</v>
      </c>
      <c r="AU26" s="68">
        <f t="shared" si="36"/>
        <v>101.25</v>
      </c>
    </row>
    <row r="27" spans="1:86" s="74" customFormat="1" ht="15.75" x14ac:dyDescent="0.25">
      <c r="A27" s="101" t="s">
        <v>48</v>
      </c>
      <c r="B27" s="74">
        <v>8</v>
      </c>
      <c r="C27" s="102">
        <v>5</v>
      </c>
      <c r="D27"/>
      <c r="F27" s="5"/>
      <c r="G27" s="5"/>
      <c r="H27" s="5"/>
      <c r="I27" s="5"/>
      <c r="J27" s="5"/>
      <c r="K27" s="116"/>
      <c r="L27" s="5"/>
      <c r="M27" s="5"/>
      <c r="N27" s="5"/>
      <c r="O27" s="5"/>
      <c r="P27" s="116"/>
      <c r="Q27" s="116"/>
      <c r="R27" s="117"/>
      <c r="S27" s="117"/>
      <c r="T27" s="117"/>
      <c r="U27" s="117"/>
      <c r="V27" s="117"/>
      <c r="W27" s="5"/>
      <c r="X27" s="116"/>
      <c r="Y27" s="116"/>
      <c r="Z27" s="80"/>
      <c r="AA27" s="72"/>
      <c r="AB27" s="72"/>
      <c r="AC27" s="72"/>
      <c r="AD27" s="72"/>
      <c r="AE27" s="72"/>
      <c r="AF27" s="72"/>
      <c r="AG27" s="72"/>
      <c r="AH27" s="72"/>
      <c r="AI27" s="72"/>
      <c r="AJ27" s="72"/>
      <c r="AK27" s="72"/>
      <c r="AL27" s="72"/>
      <c r="AM27" s="72"/>
      <c r="AN27" s="72"/>
      <c r="AO27" s="72"/>
      <c r="AP27" s="72"/>
      <c r="AQ27" s="72"/>
      <c r="AR27" s="72"/>
      <c r="AS27" s="72"/>
      <c r="AT27" s="72"/>
      <c r="AV27"/>
      <c r="AW27"/>
      <c r="AX27"/>
      <c r="AY27"/>
      <c r="AZ27"/>
      <c r="BA27"/>
      <c r="BB27"/>
      <c r="BC27"/>
      <c r="BD27"/>
      <c r="BE27"/>
      <c r="BF27"/>
      <c r="BG27"/>
      <c r="BH27"/>
      <c r="BI27"/>
      <c r="BJ27"/>
      <c r="BK27"/>
      <c r="BL27"/>
      <c r="BM27"/>
      <c r="BN27"/>
      <c r="BO27"/>
    </row>
    <row r="28" spans="1:86" ht="30.75" customHeight="1" x14ac:dyDescent="0.25">
      <c r="A28" s="1" t="s">
        <v>49</v>
      </c>
      <c r="B28" s="3"/>
      <c r="C28" s="94"/>
      <c r="D28" s="104">
        <v>10</v>
      </c>
      <c r="E28" s="7">
        <f>'[1]Final Scores v2'!E21</f>
        <v>4</v>
      </c>
      <c r="F28" s="7">
        <f>'[1]Final Scores v2'!F21</f>
        <v>4.33</v>
      </c>
      <c r="G28" s="7">
        <f>'[1]Final Scores v2'!G21</f>
        <v>2.67</v>
      </c>
      <c r="H28" s="7">
        <f>'[1]Final Scores v2'!H21</f>
        <v>3.83</v>
      </c>
      <c r="I28" s="7">
        <f>'[1]Final Scores v2'!I21</f>
        <v>2.67</v>
      </c>
      <c r="J28" s="7">
        <f>'[1]Final Scores v2'!J21</f>
        <v>4</v>
      </c>
      <c r="K28" s="103">
        <f>AVERAGE('Example Scores Staff Member'!E28,'B Scores'!E28,'C Scores'!E28, 'D Scores'!E28,'E Scores'!E28,'F Scores'!E28,'G Scores'!E28)</f>
        <v>2.8571428571428572</v>
      </c>
      <c r="L28" s="7">
        <f>'Team Scores 2021'!H18</f>
        <v>2.17</v>
      </c>
      <c r="M28" s="7">
        <f>'Team Scores 2021'!I18</f>
        <v>3</v>
      </c>
      <c r="N28" s="7">
        <f>'Team Scores 2021'!J18</f>
        <v>3</v>
      </c>
      <c r="O28" s="7">
        <f>'Team Scores 2021'!K18</f>
        <v>3.67</v>
      </c>
      <c r="P28" s="103">
        <f>AVERAGE('Example Scores Staff Member'!F28,'B Scores'!F28,'C Scores'!F28, 'D Scores'!F28,'E Scores'!F28,'F Scores'!F28,'G Scores'!F28)</f>
        <v>2.4285714285714284</v>
      </c>
      <c r="Q28" s="103">
        <f>AVERAGE('Example Scores Staff Member'!G28,'B Scores'!G28,'C Scores'!G28, 'D Scores'!G28,'E Scores'!G28,'F Scores'!G28,'G Scores'!G28)</f>
        <v>2.8571428571428572</v>
      </c>
      <c r="R28" s="96">
        <f>'[1]Final Scores v2'!Q21</f>
        <v>2.8</v>
      </c>
      <c r="S28" s="96">
        <f>'[1]Final Scores v2'!R21</f>
        <v>3.4</v>
      </c>
      <c r="T28" s="96">
        <f>'[1]Final Scores v2'!S21</f>
        <v>2.8</v>
      </c>
      <c r="U28" s="96">
        <f>'[1]Final Scores v2'!T21</f>
        <v>3.2</v>
      </c>
      <c r="V28" s="96">
        <f>'[1]Final Scores v2'!O21</f>
        <v>2.83</v>
      </c>
      <c r="W28" s="7">
        <f>'Team Scores 2021'!M18</f>
        <v>2</v>
      </c>
      <c r="X28" s="103">
        <f>AVERAGE('Example Scores Staff Member'!H28,'B Scores'!H28,'C Scores'!H28, 'D Scores'!H28,'E Scores'!H28,'F Scores'!H28,'G Scores'!H28)</f>
        <v>2.4285714285714284</v>
      </c>
      <c r="Y28" s="103">
        <f>AVERAGE('Example Scores Staff Member'!I28,'B Scores'!I28,'C Scores'!I28, 'D Scores'!I28,'E Scores'!I28,'F Scores'!I28,'G Scores'!I28)</f>
        <v>2.1428571428571428</v>
      </c>
      <c r="Z28" s="80"/>
      <c r="AA28" s="7">
        <f>$D28*E28</f>
        <v>40</v>
      </c>
      <c r="AB28" s="7">
        <f t="shared" ref="AB28:AU28" si="37">$D28*F28</f>
        <v>43.3</v>
      </c>
      <c r="AC28" s="7">
        <f t="shared" si="37"/>
        <v>26.7</v>
      </c>
      <c r="AD28" s="7">
        <f t="shared" si="37"/>
        <v>38.299999999999997</v>
      </c>
      <c r="AE28" s="7">
        <f t="shared" si="37"/>
        <v>26.7</v>
      </c>
      <c r="AF28" s="7">
        <f t="shared" si="37"/>
        <v>40</v>
      </c>
      <c r="AG28" s="7">
        <f t="shared" si="37"/>
        <v>28.571428571428573</v>
      </c>
      <c r="AH28" s="7">
        <f t="shared" si="37"/>
        <v>21.7</v>
      </c>
      <c r="AI28" s="7">
        <f t="shared" si="37"/>
        <v>30</v>
      </c>
      <c r="AJ28" s="7">
        <f t="shared" si="37"/>
        <v>30</v>
      </c>
      <c r="AK28" s="7">
        <f t="shared" si="37"/>
        <v>36.700000000000003</v>
      </c>
      <c r="AL28" s="7">
        <f t="shared" si="37"/>
        <v>24.285714285714285</v>
      </c>
      <c r="AM28" s="7">
        <f t="shared" si="37"/>
        <v>28.571428571428573</v>
      </c>
      <c r="AN28" s="7">
        <f t="shared" si="37"/>
        <v>28</v>
      </c>
      <c r="AO28" s="7">
        <f t="shared" si="37"/>
        <v>34</v>
      </c>
      <c r="AP28" s="7">
        <f t="shared" si="37"/>
        <v>28</v>
      </c>
      <c r="AQ28" s="7">
        <f t="shared" si="37"/>
        <v>32</v>
      </c>
      <c r="AR28" s="7">
        <f t="shared" si="37"/>
        <v>28.3</v>
      </c>
      <c r="AS28" s="7">
        <f t="shared" si="37"/>
        <v>20</v>
      </c>
      <c r="AT28" s="7">
        <f t="shared" si="37"/>
        <v>24.285714285714285</v>
      </c>
      <c r="AU28" s="7">
        <f t="shared" si="37"/>
        <v>21.428571428571427</v>
      </c>
    </row>
    <row r="29" spans="1:86" ht="65.25" customHeight="1" x14ac:dyDescent="0.25">
      <c r="A29" s="1" t="s">
        <v>50</v>
      </c>
      <c r="B29" s="3"/>
      <c r="C29" s="94"/>
      <c r="D29" s="104">
        <v>15</v>
      </c>
      <c r="E29" s="7">
        <f>'[1]Final Scores v2'!E22</f>
        <v>4.4000000000000004</v>
      </c>
      <c r="F29" s="7">
        <f>'[1]Final Scores v2'!F22</f>
        <v>1.6</v>
      </c>
      <c r="G29" s="7">
        <f>'[1]Final Scores v2'!G22</f>
        <v>3</v>
      </c>
      <c r="H29" s="7">
        <f>'[1]Final Scores v2'!H22</f>
        <v>4.2</v>
      </c>
      <c r="I29" s="7">
        <f>'[1]Final Scores v2'!I22</f>
        <v>2</v>
      </c>
      <c r="J29" s="7">
        <f>'[1]Final Scores v2'!J22</f>
        <v>1.4</v>
      </c>
      <c r="K29" s="103">
        <f>AVERAGE('Example Scores Staff Member'!E29,'B Scores'!E29,'C Scores'!E29, 'D Scores'!E29,'E Scores'!E29,'F Scores'!E29,'G Scores'!E29)</f>
        <v>2.5714285714285716</v>
      </c>
      <c r="L29" s="7">
        <f>'Team Scores 2021'!H19</f>
        <v>2.6</v>
      </c>
      <c r="M29" s="7">
        <f>'Team Scores 2021'!I19</f>
        <v>2</v>
      </c>
      <c r="N29" s="7">
        <f>'Team Scores 2021'!J19</f>
        <v>2.4</v>
      </c>
      <c r="O29" s="7">
        <f>'Team Scores 2021'!K19</f>
        <v>3</v>
      </c>
      <c r="P29" s="103">
        <f>AVERAGE('Example Scores Staff Member'!F29,'B Scores'!F29,'C Scores'!F29, 'D Scores'!F29,'E Scores'!F29,'F Scores'!F29,'G Scores'!F29)</f>
        <v>2.2857142857142856</v>
      </c>
      <c r="Q29" s="103">
        <f>AVERAGE('Example Scores Staff Member'!G29,'B Scores'!G29,'C Scores'!G29, 'D Scores'!G29,'E Scores'!G29,'F Scores'!G29,'G Scores'!G29)</f>
        <v>2.4285714285714284</v>
      </c>
      <c r="R29" s="96">
        <f>'[1]Final Scores v2'!Q22</f>
        <v>3.2</v>
      </c>
      <c r="S29" s="96">
        <f>'[1]Final Scores v2'!R22</f>
        <v>2</v>
      </c>
      <c r="T29" s="96">
        <f>'[1]Final Scores v2'!S22</f>
        <v>2.2000000000000002</v>
      </c>
      <c r="U29" s="96">
        <f>'[1]Final Scores v2'!T22</f>
        <v>3.4</v>
      </c>
      <c r="V29" s="96">
        <f>'[1]Final Scores v2'!O24</f>
        <v>4.2</v>
      </c>
      <c r="W29" s="7">
        <f>'Team Scores 2021'!M19</f>
        <v>1.6</v>
      </c>
      <c r="X29" s="103">
        <f>AVERAGE('Example Scores Staff Member'!H29,'B Scores'!H29,'C Scores'!H29, 'D Scores'!H29,'E Scores'!H29,'F Scores'!H29,'G Scores'!H29)</f>
        <v>2.4285714285714284</v>
      </c>
      <c r="Y29" s="103">
        <f>AVERAGE('Example Scores Staff Member'!I29,'B Scores'!I29,'C Scores'!I29, 'D Scores'!I29,'E Scores'!I29,'F Scores'!I29,'G Scores'!I29)</f>
        <v>2</v>
      </c>
      <c r="Z29" s="80"/>
      <c r="AA29" s="7">
        <f>$D29*E29</f>
        <v>66</v>
      </c>
      <c r="AB29" s="7">
        <f t="shared" ref="AB29" si="38">$D29*F29</f>
        <v>24</v>
      </c>
      <c r="AC29" s="7">
        <f t="shared" ref="AC29" si="39">$D29*G29</f>
        <v>45</v>
      </c>
      <c r="AD29" s="7">
        <f t="shared" ref="AD29" si="40">$D29*H29</f>
        <v>63</v>
      </c>
      <c r="AE29" s="7">
        <f t="shared" ref="AE29" si="41">$D29*I29</f>
        <v>30</v>
      </c>
      <c r="AF29" s="7">
        <f t="shared" ref="AF29" si="42">$D29*J29</f>
        <v>21</v>
      </c>
      <c r="AG29" s="7">
        <f t="shared" ref="AG29" si="43">$D29*K29</f>
        <v>38.571428571428577</v>
      </c>
      <c r="AH29" s="7">
        <f t="shared" ref="AH29" si="44">$D29*L29</f>
        <v>39</v>
      </c>
      <c r="AI29" s="7">
        <f t="shared" ref="AI29" si="45">$D29*M29</f>
        <v>30</v>
      </c>
      <c r="AJ29" s="7">
        <f t="shared" ref="AJ29" si="46">$D29*N29</f>
        <v>36</v>
      </c>
      <c r="AK29" s="7">
        <f t="shared" ref="AK29" si="47">$D29*O29</f>
        <v>45</v>
      </c>
      <c r="AL29" s="7">
        <f t="shared" ref="AL29" si="48">$D29*P29</f>
        <v>34.285714285714285</v>
      </c>
      <c r="AM29" s="7">
        <f t="shared" ref="AM29" si="49">$D29*Q29</f>
        <v>36.428571428571423</v>
      </c>
      <c r="AN29" s="7">
        <f t="shared" ref="AN29" si="50">$D29*R29</f>
        <v>48</v>
      </c>
      <c r="AO29" s="7">
        <f t="shared" ref="AO29" si="51">$D29*S29</f>
        <v>30</v>
      </c>
      <c r="AP29" s="7">
        <f t="shared" ref="AP29" si="52">$D29*T29</f>
        <v>33</v>
      </c>
      <c r="AQ29" s="7">
        <f t="shared" ref="AQ29" si="53">$D29*U29</f>
        <v>51</v>
      </c>
      <c r="AR29" s="7">
        <f t="shared" ref="AR29" si="54">$D29*V29</f>
        <v>63</v>
      </c>
      <c r="AS29" s="7">
        <f t="shared" ref="AS29" si="55">$D29*W29</f>
        <v>24</v>
      </c>
      <c r="AT29" s="7">
        <f t="shared" ref="AT29" si="56">$D29*X29</f>
        <v>36.428571428571423</v>
      </c>
      <c r="AU29" s="7">
        <f t="shared" ref="AU29" si="57">$D29*Y29</f>
        <v>30</v>
      </c>
    </row>
    <row r="30" spans="1:86" s="59" customFormat="1" ht="30.75" customHeight="1" x14ac:dyDescent="0.25">
      <c r="A30" s="2" t="s">
        <v>51</v>
      </c>
      <c r="B30" s="97"/>
      <c r="C30" s="98"/>
      <c r="D30" s="105"/>
      <c r="E30" s="7"/>
      <c r="F30" s="7"/>
      <c r="G30" s="7"/>
      <c r="H30" s="7"/>
      <c r="I30" s="7"/>
      <c r="J30" s="7"/>
      <c r="K30" s="106"/>
      <c r="L30" s="68"/>
      <c r="M30" s="68"/>
      <c r="N30" s="68"/>
      <c r="O30" s="68"/>
      <c r="P30" s="106"/>
      <c r="Q30" s="106"/>
      <c r="R30" s="96"/>
      <c r="S30" s="96"/>
      <c r="T30" s="96"/>
      <c r="U30" s="96"/>
      <c r="V30" s="96"/>
      <c r="W30" s="68"/>
      <c r="X30" s="106"/>
      <c r="Y30" s="106"/>
      <c r="Z30" s="81"/>
      <c r="AA30" s="68">
        <f>SUM(AA28:AA29)</f>
        <v>106</v>
      </c>
      <c r="AB30" s="68">
        <f t="shared" ref="AB30:AU30" si="58">SUM(AB28:AB29)</f>
        <v>67.3</v>
      </c>
      <c r="AC30" s="68">
        <f t="shared" si="58"/>
        <v>71.7</v>
      </c>
      <c r="AD30" s="68">
        <f t="shared" si="58"/>
        <v>101.3</v>
      </c>
      <c r="AE30" s="68">
        <f t="shared" si="58"/>
        <v>56.7</v>
      </c>
      <c r="AF30" s="68">
        <f t="shared" si="58"/>
        <v>61</v>
      </c>
      <c r="AG30" s="68">
        <f>SUM(AG28:AG29)</f>
        <v>67.142857142857153</v>
      </c>
      <c r="AH30" s="68">
        <f t="shared" si="58"/>
        <v>60.7</v>
      </c>
      <c r="AI30" s="68">
        <f t="shared" si="58"/>
        <v>60</v>
      </c>
      <c r="AJ30" s="68">
        <f t="shared" si="58"/>
        <v>66</v>
      </c>
      <c r="AK30" s="68">
        <f t="shared" si="58"/>
        <v>81.7</v>
      </c>
      <c r="AL30" s="68">
        <f t="shared" si="58"/>
        <v>58.571428571428569</v>
      </c>
      <c r="AM30" s="68">
        <f t="shared" si="58"/>
        <v>65</v>
      </c>
      <c r="AN30" s="68">
        <f t="shared" si="58"/>
        <v>76</v>
      </c>
      <c r="AO30" s="68">
        <f t="shared" si="58"/>
        <v>64</v>
      </c>
      <c r="AP30" s="68">
        <f t="shared" si="58"/>
        <v>61</v>
      </c>
      <c r="AQ30" s="68">
        <f t="shared" si="58"/>
        <v>83</v>
      </c>
      <c r="AR30" s="68">
        <f>SUM(AR28:AR29)</f>
        <v>91.3</v>
      </c>
      <c r="AS30" s="68">
        <f>SUM(AS28:AS29)</f>
        <v>44</v>
      </c>
      <c r="AT30" s="68">
        <f t="shared" si="58"/>
        <v>60.714285714285708</v>
      </c>
      <c r="AU30" s="68">
        <f t="shared" si="58"/>
        <v>51.428571428571431</v>
      </c>
    </row>
    <row r="31" spans="1:86" s="74" customFormat="1" ht="15.75" x14ac:dyDescent="0.25">
      <c r="A31" s="101" t="s">
        <v>52</v>
      </c>
      <c r="B31" s="74">
        <v>7</v>
      </c>
      <c r="C31" s="102">
        <v>10</v>
      </c>
      <c r="D31" s="104"/>
      <c r="F31" s="5"/>
      <c r="G31" s="5"/>
      <c r="H31" s="5"/>
      <c r="I31" s="5"/>
      <c r="J31" s="5"/>
      <c r="K31" s="116"/>
      <c r="L31" s="5"/>
      <c r="M31" s="5"/>
      <c r="N31" s="5"/>
      <c r="O31" s="5"/>
      <c r="P31" s="116"/>
      <c r="Q31" s="116"/>
      <c r="R31" s="117"/>
      <c r="S31" s="117"/>
      <c r="T31" s="117"/>
      <c r="U31" s="117"/>
      <c r="V31" s="117"/>
      <c r="W31" s="5"/>
      <c r="X31" s="116"/>
      <c r="Y31" s="116"/>
      <c r="Z31" s="80"/>
      <c r="AA31" s="72"/>
      <c r="AB31" s="72"/>
      <c r="AC31" s="72"/>
      <c r="AD31" s="72"/>
      <c r="AE31" s="72"/>
      <c r="AF31" s="72"/>
      <c r="AG31" s="72"/>
      <c r="AH31" s="72"/>
      <c r="AI31" s="72"/>
      <c r="AJ31" s="72"/>
      <c r="AK31" s="72"/>
      <c r="AL31" s="72"/>
      <c r="AM31" s="72"/>
      <c r="AN31" s="72"/>
      <c r="AO31" s="72"/>
      <c r="AP31" s="72"/>
      <c r="AQ31" s="72"/>
      <c r="AR31" s="72"/>
      <c r="AS31" s="72"/>
      <c r="AT31" s="5"/>
      <c r="AV31"/>
      <c r="AW31"/>
      <c r="AX31"/>
      <c r="AY31"/>
      <c r="AZ31"/>
      <c r="BA31"/>
      <c r="BB31"/>
      <c r="BC31"/>
      <c r="BD31"/>
      <c r="BE31"/>
      <c r="BF31"/>
      <c r="BG31"/>
      <c r="BH31"/>
      <c r="BI31"/>
      <c r="BJ31"/>
      <c r="BK31"/>
      <c r="BL31"/>
      <c r="BM31"/>
      <c r="BN31"/>
      <c r="BO31"/>
    </row>
    <row r="32" spans="1:86" ht="15.75" x14ac:dyDescent="0.25">
      <c r="A32" s="1" t="s">
        <v>53</v>
      </c>
      <c r="B32" s="3"/>
      <c r="C32" s="94"/>
      <c r="D32" s="104">
        <v>10</v>
      </c>
      <c r="E32" s="7">
        <f>'[1]Final Scores v2'!E24</f>
        <v>3</v>
      </c>
      <c r="F32" s="7">
        <f>'[1]Final Scores v2'!F24</f>
        <v>4.5999999999999996</v>
      </c>
      <c r="G32" s="7">
        <f>'[1]Final Scores v2'!G24</f>
        <v>2.6</v>
      </c>
      <c r="H32" s="7">
        <f>'[1]Final Scores v2'!H24</f>
        <v>2.2000000000000002</v>
      </c>
      <c r="I32" s="7">
        <f>'[1]Final Scores v2'!I24</f>
        <v>3.2</v>
      </c>
      <c r="J32" s="7">
        <f>'[1]Final Scores v2'!J24</f>
        <v>4.8</v>
      </c>
      <c r="K32" s="103">
        <f>AVERAGE('Example Scores Staff Member'!E31,'B Scores'!E31,'C Scores'!E31,'E Scores'!E31,'F Scores'!E31,'G Scores'!E31)</f>
        <v>3.1666666666666665</v>
      </c>
      <c r="L32" s="7">
        <f>'Team Scores 2021'!H21</f>
        <v>1.4</v>
      </c>
      <c r="M32" s="7">
        <f>'Team Scores 2021'!I21</f>
        <v>3</v>
      </c>
      <c r="N32" s="7">
        <f>'Team Scores 2021'!J21</f>
        <v>4.2</v>
      </c>
      <c r="O32" s="7">
        <f>'Team Scores 2021'!K21</f>
        <v>4.2</v>
      </c>
      <c r="P32" s="103">
        <f>AVERAGE('Example Scores Staff Member'!F31,'B Scores'!F31,'C Scores'!F31,'E Scores'!F31,'F Scores'!F31,'G Scores'!F31)</f>
        <v>3.5</v>
      </c>
      <c r="Q32" s="103">
        <f>AVERAGE('Example Scores Staff Member'!G31,'B Scores'!G31,'C Scores'!G31,'E Scores'!G31,'F Scores'!G31,'G Scores'!G31)</f>
        <v>2.6666666666666665</v>
      </c>
      <c r="R32" s="96">
        <f>'[1]Final Scores v2'!Q24</f>
        <v>3</v>
      </c>
      <c r="S32" s="96">
        <f>'[1]Final Scores v2'!R24</f>
        <v>3.4</v>
      </c>
      <c r="T32" s="96">
        <f>'[1]Final Scores v2'!S24</f>
        <v>4.2</v>
      </c>
      <c r="U32" s="96">
        <f>'[1]Final Scores v2'!T24</f>
        <v>2.8</v>
      </c>
      <c r="V32" s="96">
        <f>'[1]Final Scores v2'!O27</f>
        <v>3.4</v>
      </c>
      <c r="W32" s="7">
        <f>'Team Scores 2021'!M21</f>
        <v>3.8</v>
      </c>
      <c r="X32" s="103">
        <f>AVERAGE('Example Scores Staff Member'!H31,'B Scores'!H31,'C Scores'!H31,'E Scores'!H31,'F Scores'!H31,'G Scores'!H31)</f>
        <v>2.8333333333333335</v>
      </c>
      <c r="Y32" s="103">
        <f>AVERAGE('Example Scores Staff Member'!I31,'B Scores'!I31,'C Scores'!I31,'E Scores'!I31,'F Scores'!I31,'G Scores'!I31)</f>
        <v>3.3333333333333335</v>
      </c>
      <c r="Z32" s="80"/>
      <c r="AA32" s="7">
        <f>$D32*E32</f>
        <v>30</v>
      </c>
      <c r="AB32" s="7">
        <f t="shared" ref="AB32:AU32" si="59">$D32*F32</f>
        <v>46</v>
      </c>
      <c r="AC32" s="7">
        <f t="shared" si="59"/>
        <v>26</v>
      </c>
      <c r="AD32" s="7">
        <f t="shared" si="59"/>
        <v>22</v>
      </c>
      <c r="AE32" s="7">
        <f t="shared" si="59"/>
        <v>32</v>
      </c>
      <c r="AF32" s="7">
        <f t="shared" si="59"/>
        <v>48</v>
      </c>
      <c r="AG32" s="7">
        <f t="shared" si="59"/>
        <v>31.666666666666664</v>
      </c>
      <c r="AH32" s="7">
        <f t="shared" si="59"/>
        <v>14</v>
      </c>
      <c r="AI32" s="7">
        <f t="shared" si="59"/>
        <v>30</v>
      </c>
      <c r="AJ32" s="7">
        <f t="shared" si="59"/>
        <v>42</v>
      </c>
      <c r="AK32" s="7">
        <f t="shared" si="59"/>
        <v>42</v>
      </c>
      <c r="AL32" s="7">
        <f t="shared" si="59"/>
        <v>35</v>
      </c>
      <c r="AM32" s="7">
        <f t="shared" si="59"/>
        <v>26.666666666666664</v>
      </c>
      <c r="AN32" s="7">
        <f t="shared" si="59"/>
        <v>30</v>
      </c>
      <c r="AO32" s="7">
        <f t="shared" si="59"/>
        <v>34</v>
      </c>
      <c r="AP32" s="7">
        <f t="shared" si="59"/>
        <v>42</v>
      </c>
      <c r="AQ32" s="7">
        <f t="shared" si="59"/>
        <v>28</v>
      </c>
      <c r="AR32" s="7">
        <f t="shared" si="59"/>
        <v>34</v>
      </c>
      <c r="AS32" s="7">
        <f t="shared" si="59"/>
        <v>38</v>
      </c>
      <c r="AT32" s="7">
        <f t="shared" si="59"/>
        <v>28.333333333333336</v>
      </c>
      <c r="AU32" s="7">
        <f t="shared" si="59"/>
        <v>33.333333333333336</v>
      </c>
    </row>
    <row r="33" spans="1:67" ht="15.75" x14ac:dyDescent="0.25">
      <c r="A33" s="1" t="s">
        <v>54</v>
      </c>
      <c r="B33" s="3"/>
      <c r="C33" s="94"/>
      <c r="D33" s="104">
        <v>8</v>
      </c>
      <c r="E33" s="7">
        <f>'[1]Final Scores v2'!E25</f>
        <v>3.8</v>
      </c>
      <c r="F33" s="7">
        <f>'[1]Final Scores v2'!F25</f>
        <v>4.4000000000000004</v>
      </c>
      <c r="G33" s="7">
        <f>'[1]Final Scores v2'!G25</f>
        <v>2.2000000000000002</v>
      </c>
      <c r="H33" s="7">
        <f>'[1]Final Scores v2'!H25</f>
        <v>3</v>
      </c>
      <c r="I33" s="7">
        <f>'[1]Final Scores v2'!I25</f>
        <v>2.2000000000000002</v>
      </c>
      <c r="J33" s="7">
        <f>'[1]Final Scores v2'!J25</f>
        <v>4.8</v>
      </c>
      <c r="K33" s="103">
        <f>AVERAGE('Example Scores Staff Member'!E32,'B Scores'!E32,'C Scores'!E32,'E Scores'!E32,'F Scores'!E32,'G Scores'!E32)</f>
        <v>2.8333333333333335</v>
      </c>
      <c r="L33" s="7">
        <f>'Team Scores 2021'!H22</f>
        <v>1.8</v>
      </c>
      <c r="M33" s="7">
        <f>'Team Scores 2021'!I22</f>
        <v>2.8</v>
      </c>
      <c r="N33" s="7">
        <f>'Team Scores 2021'!J22</f>
        <v>3.4</v>
      </c>
      <c r="O33" s="7">
        <f>'Team Scores 2021'!K22</f>
        <v>3.4</v>
      </c>
      <c r="P33" s="103">
        <f>AVERAGE('Example Scores Staff Member'!F32,'B Scores'!F32,'C Scores'!F32,'E Scores'!F32,'F Scores'!F32,'G Scores'!F32)</f>
        <v>3.3333333333333335</v>
      </c>
      <c r="Q33" s="103">
        <f>AVERAGE('Example Scores Staff Member'!G32,'B Scores'!G32,'C Scores'!G32,'E Scores'!G32,'F Scores'!G32,'G Scores'!G32)</f>
        <v>2.8333333333333335</v>
      </c>
      <c r="R33" s="96">
        <f>'[1]Final Scores v2'!Q25</f>
        <v>3.2</v>
      </c>
      <c r="S33" s="96">
        <f>'[1]Final Scores v2'!R25</f>
        <v>4.2</v>
      </c>
      <c r="T33" s="96">
        <f>'[1]Final Scores v2'!S25</f>
        <v>4.4000000000000004</v>
      </c>
      <c r="U33" s="96">
        <f>'[1]Final Scores v2'!T25</f>
        <v>3</v>
      </c>
      <c r="V33" s="96">
        <f>'[1]Final Scores v2'!O28</f>
        <v>3.5</v>
      </c>
      <c r="W33" s="7">
        <f>'Team Scores 2021'!M22</f>
        <v>2.6</v>
      </c>
      <c r="X33" s="103">
        <f>AVERAGE('Example Scores Staff Member'!H32,'B Scores'!H32,'C Scores'!H32,'E Scores'!H32,'F Scores'!H32,'G Scores'!H32)</f>
        <v>2.6666666666666665</v>
      </c>
      <c r="Y33" s="103">
        <f>AVERAGE('Example Scores Staff Member'!I32,'B Scores'!I32,'C Scores'!I32,'E Scores'!I32,'F Scores'!I32,'G Scores'!I32)</f>
        <v>1.6666666666666667</v>
      </c>
      <c r="Z33" s="80"/>
      <c r="AA33" s="7">
        <f t="shared" ref="AA33:AA36" si="60">$D33*E33</f>
        <v>30.4</v>
      </c>
      <c r="AB33" s="7">
        <f t="shared" ref="AB33:AB36" si="61">$D33*F33</f>
        <v>35.200000000000003</v>
      </c>
      <c r="AC33" s="7">
        <f t="shared" ref="AC33:AC36" si="62">$D33*G33</f>
        <v>17.600000000000001</v>
      </c>
      <c r="AD33" s="7">
        <f t="shared" ref="AD33:AD36" si="63">$D33*H33</f>
        <v>24</v>
      </c>
      <c r="AE33" s="7">
        <f t="shared" ref="AE33:AE36" si="64">$D33*I33</f>
        <v>17.600000000000001</v>
      </c>
      <c r="AF33" s="7">
        <f t="shared" ref="AF33:AF36" si="65">$D33*J33</f>
        <v>38.4</v>
      </c>
      <c r="AG33" s="7">
        <f t="shared" ref="AG33:AG36" si="66">$D33*K33</f>
        <v>22.666666666666668</v>
      </c>
      <c r="AH33" s="7">
        <f t="shared" ref="AH33:AH36" si="67">$D33*L33</f>
        <v>14.4</v>
      </c>
      <c r="AI33" s="7">
        <f t="shared" ref="AI33:AI36" si="68">$D33*M33</f>
        <v>22.4</v>
      </c>
      <c r="AJ33" s="7">
        <f t="shared" ref="AJ33:AJ36" si="69">$D33*N33</f>
        <v>27.2</v>
      </c>
      <c r="AK33" s="7">
        <f t="shared" ref="AK33:AK36" si="70">$D33*O33</f>
        <v>27.2</v>
      </c>
      <c r="AL33" s="7">
        <f t="shared" ref="AL33:AL36" si="71">$D33*P33</f>
        <v>26.666666666666668</v>
      </c>
      <c r="AM33" s="7">
        <f t="shared" ref="AM33:AM36" si="72">$D33*Q33</f>
        <v>22.666666666666668</v>
      </c>
      <c r="AN33" s="7">
        <f t="shared" ref="AN33:AN36" si="73">$D33*R33</f>
        <v>25.6</v>
      </c>
      <c r="AO33" s="7">
        <f t="shared" ref="AO33:AO36" si="74">$D33*S33</f>
        <v>33.6</v>
      </c>
      <c r="AP33" s="7">
        <f t="shared" ref="AP33:AP36" si="75">$D33*T33</f>
        <v>35.200000000000003</v>
      </c>
      <c r="AQ33" s="7">
        <f t="shared" ref="AQ33:AQ36" si="76">$D33*U33</f>
        <v>24</v>
      </c>
      <c r="AR33" s="7">
        <f t="shared" ref="AR33:AR36" si="77">$D33*V33</f>
        <v>28</v>
      </c>
      <c r="AS33" s="7">
        <f t="shared" ref="AS33:AS36" si="78">$D33*W33</f>
        <v>20.8</v>
      </c>
      <c r="AT33" s="7">
        <f t="shared" ref="AT33:AT36" si="79">$D33*X33</f>
        <v>21.333333333333332</v>
      </c>
      <c r="AU33" s="7">
        <f t="shared" ref="AU33:AU36" si="80">$D33*Y33</f>
        <v>13.333333333333334</v>
      </c>
    </row>
    <row r="34" spans="1:67" ht="15.75" x14ac:dyDescent="0.25">
      <c r="A34" s="1" t="s">
        <v>55</v>
      </c>
      <c r="B34" s="3"/>
      <c r="C34" s="94"/>
      <c r="D34" s="104">
        <v>6</v>
      </c>
      <c r="E34" s="7">
        <f>'[1]Final Scores v2'!E26</f>
        <v>2</v>
      </c>
      <c r="F34" s="7">
        <f>'[1]Final Scores v2'!F26</f>
        <v>4</v>
      </c>
      <c r="G34" s="7">
        <f>'[1]Final Scores v2'!G26</f>
        <v>2.8</v>
      </c>
      <c r="H34" s="7">
        <f>'[1]Final Scores v2'!H26</f>
        <v>2</v>
      </c>
      <c r="I34" s="7">
        <f>'[1]Final Scores v2'!I26</f>
        <v>3.4</v>
      </c>
      <c r="J34" s="7">
        <f>'[1]Final Scores v2'!J26</f>
        <v>4</v>
      </c>
      <c r="K34" s="103">
        <f>AVERAGE('Example Scores Staff Member'!E33,'B Scores'!E33,'C Scores'!E33,'E Scores'!E33,'F Scores'!E33,'G Scores'!E33)</f>
        <v>2.8333333333333335</v>
      </c>
      <c r="L34" s="7">
        <f>'Team Scores 2021'!H23</f>
        <v>2</v>
      </c>
      <c r="M34" s="7">
        <f>'Team Scores 2021'!I23</f>
        <v>2.6</v>
      </c>
      <c r="N34" s="7">
        <f>'Team Scores 2021'!J23</f>
        <v>3.6</v>
      </c>
      <c r="O34" s="7">
        <f>'Team Scores 2021'!K23</f>
        <v>3.6</v>
      </c>
      <c r="P34" s="103">
        <f>AVERAGE('Example Scores Staff Member'!F33,'B Scores'!F33,'C Scores'!F33,'E Scores'!F33,'F Scores'!F33,'G Scores'!F33)</f>
        <v>2.6666666666666665</v>
      </c>
      <c r="Q34" s="103">
        <f>AVERAGE('Example Scores Staff Member'!G33,'B Scores'!G33,'C Scores'!G33,'E Scores'!G33,'F Scores'!G33,'G Scores'!G33)</f>
        <v>2.6666666666666665</v>
      </c>
      <c r="R34" s="96">
        <f>'[1]Final Scores v2'!Q26</f>
        <v>1.4</v>
      </c>
      <c r="S34" s="96">
        <f>'[1]Final Scores v2'!R26</f>
        <v>2.2000000000000002</v>
      </c>
      <c r="T34" s="96">
        <f>'[1]Final Scores v2'!S26</f>
        <v>3.2</v>
      </c>
      <c r="U34" s="96">
        <f>'[1]Final Scores v2'!T26</f>
        <v>2.4</v>
      </c>
      <c r="V34" s="96">
        <f>'[1]Final Scores v2'!O26</f>
        <v>3.6</v>
      </c>
      <c r="W34" s="7">
        <f>'Team Scores 2021'!M23</f>
        <v>2.8</v>
      </c>
      <c r="X34" s="103">
        <f>AVERAGE('Example Scores Staff Member'!H33,'B Scores'!H33,'C Scores'!H33,'E Scores'!H33,'F Scores'!H33,'G Scores'!H33)</f>
        <v>2.5</v>
      </c>
      <c r="Y34" s="103">
        <f>AVERAGE('Example Scores Staff Member'!I33,'B Scores'!I33,'C Scores'!I33,'E Scores'!I33,'F Scores'!I33,'G Scores'!I33)</f>
        <v>2.6666666666666665</v>
      </c>
      <c r="Z34" s="80"/>
      <c r="AA34" s="7">
        <f t="shared" si="60"/>
        <v>12</v>
      </c>
      <c r="AB34" s="7">
        <f t="shared" si="61"/>
        <v>24</v>
      </c>
      <c r="AC34" s="7">
        <f t="shared" si="62"/>
        <v>16.799999999999997</v>
      </c>
      <c r="AD34" s="7">
        <f t="shared" si="63"/>
        <v>12</v>
      </c>
      <c r="AE34" s="7">
        <f t="shared" si="64"/>
        <v>20.399999999999999</v>
      </c>
      <c r="AF34" s="7">
        <f t="shared" si="65"/>
        <v>24</v>
      </c>
      <c r="AG34" s="7">
        <f t="shared" si="66"/>
        <v>17</v>
      </c>
      <c r="AH34" s="7">
        <f t="shared" si="67"/>
        <v>12</v>
      </c>
      <c r="AI34" s="7">
        <f t="shared" si="68"/>
        <v>15.600000000000001</v>
      </c>
      <c r="AJ34" s="7">
        <f t="shared" si="69"/>
        <v>21.6</v>
      </c>
      <c r="AK34" s="7">
        <f t="shared" si="70"/>
        <v>21.6</v>
      </c>
      <c r="AL34" s="7">
        <f t="shared" si="71"/>
        <v>16</v>
      </c>
      <c r="AM34" s="7">
        <f t="shared" si="72"/>
        <v>16</v>
      </c>
      <c r="AN34" s="7">
        <f t="shared" si="73"/>
        <v>8.3999999999999986</v>
      </c>
      <c r="AO34" s="7">
        <f t="shared" si="74"/>
        <v>13.200000000000001</v>
      </c>
      <c r="AP34" s="7">
        <f t="shared" si="75"/>
        <v>19.200000000000003</v>
      </c>
      <c r="AQ34" s="7">
        <f t="shared" si="76"/>
        <v>14.399999999999999</v>
      </c>
      <c r="AR34" s="7">
        <f t="shared" si="77"/>
        <v>21.6</v>
      </c>
      <c r="AS34" s="7">
        <f t="shared" si="78"/>
        <v>16.799999999999997</v>
      </c>
      <c r="AT34" s="7">
        <f t="shared" si="79"/>
        <v>15</v>
      </c>
      <c r="AU34" s="7">
        <f t="shared" si="80"/>
        <v>16</v>
      </c>
    </row>
    <row r="35" spans="1:67" ht="15.75" x14ac:dyDescent="0.25">
      <c r="A35" s="1" t="s">
        <v>56</v>
      </c>
      <c r="B35" s="3"/>
      <c r="C35" s="94"/>
      <c r="D35" s="104">
        <v>6</v>
      </c>
      <c r="E35" s="7">
        <f>'[1]Final Scores v2'!E27</f>
        <v>1.6</v>
      </c>
      <c r="F35" s="7">
        <f>'[1]Final Scores v2'!F27</f>
        <v>3</v>
      </c>
      <c r="G35" s="7">
        <f>'[1]Final Scores v2'!G27</f>
        <v>2.2000000000000002</v>
      </c>
      <c r="H35" s="7">
        <f>'[1]Final Scores v2'!H27</f>
        <v>2.2000000000000002</v>
      </c>
      <c r="I35" s="7">
        <f>'[1]Final Scores v2'!I27</f>
        <v>3.6</v>
      </c>
      <c r="J35" s="7">
        <f>'[1]Final Scores v2'!J27</f>
        <v>3.8</v>
      </c>
      <c r="K35" s="103">
        <f>AVERAGE('Example Scores Staff Member'!E34,'B Scores'!E34,'C Scores'!E34,'E Scores'!E34,'F Scores'!E34,'G Scores'!E34)</f>
        <v>2.5</v>
      </c>
      <c r="L35" s="7">
        <f>'Team Scores 2021'!H24</f>
        <v>2</v>
      </c>
      <c r="M35" s="7">
        <f>'Team Scores 2021'!I24</f>
        <v>2.4</v>
      </c>
      <c r="N35" s="7">
        <f>'Team Scores 2021'!J24</f>
        <v>3.2</v>
      </c>
      <c r="O35" s="7">
        <f>'Team Scores 2021'!K24</f>
        <v>3.2</v>
      </c>
      <c r="P35" s="103">
        <f>AVERAGE('Example Scores Staff Member'!F34,'B Scores'!F34,'C Scores'!F34,'E Scores'!F34,'F Scores'!F34,'G Scores'!F34)</f>
        <v>2.6666666666666665</v>
      </c>
      <c r="Q35" s="103">
        <f>AVERAGE('Example Scores Staff Member'!G34,'B Scores'!G34,'C Scores'!G34,'E Scores'!G34,'F Scores'!G34,'G Scores'!G34)</f>
        <v>2.3333333333333335</v>
      </c>
      <c r="R35" s="96">
        <f>'[1]Final Scores v2'!Q27</f>
        <v>3</v>
      </c>
      <c r="S35" s="96">
        <f>'[1]Final Scores v2'!R27</f>
        <v>2.4</v>
      </c>
      <c r="T35" s="96">
        <f>'[1]Final Scores v2'!S27</f>
        <v>3.6</v>
      </c>
      <c r="U35" s="96">
        <f>'[1]Final Scores v2'!T27</f>
        <v>2.4</v>
      </c>
      <c r="V35" s="96">
        <f>'[1]Final Scores v2'!O30</f>
        <v>1.2</v>
      </c>
      <c r="W35" s="7">
        <f>'Team Scores 2021'!M24</f>
        <v>3.4</v>
      </c>
      <c r="X35" s="103">
        <f>AVERAGE('Example Scores Staff Member'!H34,'B Scores'!H34,'C Scores'!H34,'E Scores'!H34,'F Scores'!H34,'G Scores'!H34)</f>
        <v>2.8333333333333335</v>
      </c>
      <c r="Y35" s="103">
        <f>AVERAGE('Example Scores Staff Member'!I34,'B Scores'!I34,'C Scores'!I34,'E Scores'!I34,'F Scores'!I34,'G Scores'!I34)</f>
        <v>2</v>
      </c>
      <c r="Z35" s="80"/>
      <c r="AA35" s="7">
        <f t="shared" si="60"/>
        <v>9.6000000000000014</v>
      </c>
      <c r="AB35" s="7">
        <f t="shared" si="61"/>
        <v>18</v>
      </c>
      <c r="AC35" s="7">
        <f t="shared" si="62"/>
        <v>13.200000000000001</v>
      </c>
      <c r="AD35" s="7">
        <f t="shared" si="63"/>
        <v>13.200000000000001</v>
      </c>
      <c r="AE35" s="7">
        <f t="shared" si="64"/>
        <v>21.6</v>
      </c>
      <c r="AF35" s="7">
        <f t="shared" si="65"/>
        <v>22.799999999999997</v>
      </c>
      <c r="AG35" s="7">
        <f t="shared" si="66"/>
        <v>15</v>
      </c>
      <c r="AH35" s="7">
        <f t="shared" si="67"/>
        <v>12</v>
      </c>
      <c r="AI35" s="7">
        <f t="shared" si="68"/>
        <v>14.399999999999999</v>
      </c>
      <c r="AJ35" s="7">
        <f t="shared" si="69"/>
        <v>19.200000000000003</v>
      </c>
      <c r="AK35" s="7">
        <f t="shared" si="70"/>
        <v>19.200000000000003</v>
      </c>
      <c r="AL35" s="7">
        <f t="shared" si="71"/>
        <v>16</v>
      </c>
      <c r="AM35" s="7">
        <f t="shared" si="72"/>
        <v>14</v>
      </c>
      <c r="AN35" s="7">
        <f t="shared" si="73"/>
        <v>18</v>
      </c>
      <c r="AO35" s="7">
        <f t="shared" si="74"/>
        <v>14.399999999999999</v>
      </c>
      <c r="AP35" s="7">
        <f t="shared" si="75"/>
        <v>21.6</v>
      </c>
      <c r="AQ35" s="7">
        <f t="shared" si="76"/>
        <v>14.399999999999999</v>
      </c>
      <c r="AR35" s="7">
        <f t="shared" si="77"/>
        <v>7.1999999999999993</v>
      </c>
      <c r="AS35" s="7">
        <f t="shared" si="78"/>
        <v>20.399999999999999</v>
      </c>
      <c r="AT35" s="7">
        <f t="shared" si="79"/>
        <v>17</v>
      </c>
      <c r="AU35" s="7">
        <f t="shared" si="80"/>
        <v>12</v>
      </c>
    </row>
    <row r="36" spans="1:67" ht="15.75" x14ac:dyDescent="0.25">
      <c r="A36" s="1" t="s">
        <v>57</v>
      </c>
      <c r="B36" s="3"/>
      <c r="C36" s="94"/>
      <c r="D36" s="104">
        <v>6</v>
      </c>
      <c r="E36" s="7">
        <f>'[1]Final Scores v2'!E28</f>
        <v>3.5</v>
      </c>
      <c r="F36" s="7">
        <f>'[1]Final Scores v2'!F28</f>
        <v>3</v>
      </c>
      <c r="G36" s="7">
        <f>'[1]Final Scores v2'!G28</f>
        <v>3.33</v>
      </c>
      <c r="H36" s="7">
        <f>'[1]Final Scores v2'!H28</f>
        <v>3</v>
      </c>
      <c r="I36" s="7">
        <f>'[1]Final Scores v2'!I28</f>
        <v>3</v>
      </c>
      <c r="J36" s="7">
        <f>'[1]Final Scores v2'!J28</f>
        <v>3.33</v>
      </c>
      <c r="K36" s="103">
        <f>AVERAGE('Example Scores Staff Member'!E35,'B Scores'!E35,'C Scores'!E35,'E Scores'!E35,'F Scores'!E35,'G Scores'!E35)</f>
        <v>2.8333333333333335</v>
      </c>
      <c r="L36" s="7">
        <f>'Team Scores 2021'!H25</f>
        <v>2.67</v>
      </c>
      <c r="M36" s="7">
        <f>'Team Scores 2021'!I25</f>
        <v>3.17</v>
      </c>
      <c r="N36" s="7">
        <f>'Team Scores 2021'!J25</f>
        <v>2.67</v>
      </c>
      <c r="O36" s="7">
        <f>'Team Scores 2021'!K25</f>
        <v>3</v>
      </c>
      <c r="P36" s="103">
        <f>AVERAGE('Example Scores Staff Member'!F35,'B Scores'!F35,'C Scores'!F35,'E Scores'!F35,'F Scores'!F35,'G Scores'!F35)</f>
        <v>2.8333333333333335</v>
      </c>
      <c r="Q36" s="103">
        <f>AVERAGE('Example Scores Staff Member'!G35,'B Scores'!G35,'C Scores'!G35,'E Scores'!G35,'F Scores'!G35,'G Scores'!G35)</f>
        <v>2.6666666666666665</v>
      </c>
      <c r="R36" s="96">
        <f>'[1]Final Scores v2'!Q28</f>
        <v>1.6</v>
      </c>
      <c r="S36" s="96">
        <f>'[1]Final Scores v2'!R28</f>
        <v>2</v>
      </c>
      <c r="T36" s="96">
        <f>'[1]Final Scores v2'!S28</f>
        <v>2.4</v>
      </c>
      <c r="U36" s="96">
        <f>'[1]Final Scores v2'!T28</f>
        <v>2</v>
      </c>
      <c r="V36" s="96">
        <f>'[1]Final Scores v2'!O31</f>
        <v>2.8</v>
      </c>
      <c r="W36" s="7">
        <f>'Team Scores 2021'!M25</f>
        <v>3.17</v>
      </c>
      <c r="X36" s="103">
        <f>AVERAGE('Example Scores Staff Member'!H35,'B Scores'!H35,'C Scores'!H35,'E Scores'!H35,'F Scores'!H35,'G Scores'!H35)</f>
        <v>2.6666666666666665</v>
      </c>
      <c r="Y36" s="103">
        <f>AVERAGE('Example Scores Staff Member'!I35,'B Scores'!I35,'C Scores'!I35,'E Scores'!I35,'F Scores'!I35,'G Scores'!I35)</f>
        <v>2.1666666666666665</v>
      </c>
      <c r="Z36" s="80"/>
      <c r="AA36" s="7">
        <f t="shared" si="60"/>
        <v>21</v>
      </c>
      <c r="AB36" s="7">
        <f t="shared" si="61"/>
        <v>18</v>
      </c>
      <c r="AC36" s="7">
        <f t="shared" si="62"/>
        <v>19.98</v>
      </c>
      <c r="AD36" s="7">
        <f t="shared" si="63"/>
        <v>18</v>
      </c>
      <c r="AE36" s="7">
        <f t="shared" si="64"/>
        <v>18</v>
      </c>
      <c r="AF36" s="7">
        <f t="shared" si="65"/>
        <v>19.98</v>
      </c>
      <c r="AG36" s="7">
        <f t="shared" si="66"/>
        <v>17</v>
      </c>
      <c r="AH36" s="7">
        <f t="shared" si="67"/>
        <v>16.02</v>
      </c>
      <c r="AI36" s="7">
        <f t="shared" si="68"/>
        <v>19.02</v>
      </c>
      <c r="AJ36" s="7">
        <f t="shared" si="69"/>
        <v>16.02</v>
      </c>
      <c r="AK36" s="7">
        <f t="shared" si="70"/>
        <v>18</v>
      </c>
      <c r="AL36" s="7">
        <f t="shared" si="71"/>
        <v>17</v>
      </c>
      <c r="AM36" s="7">
        <f t="shared" si="72"/>
        <v>16</v>
      </c>
      <c r="AN36" s="7">
        <f t="shared" si="73"/>
        <v>9.6000000000000014</v>
      </c>
      <c r="AO36" s="7">
        <f t="shared" si="74"/>
        <v>12</v>
      </c>
      <c r="AP36" s="7">
        <f t="shared" si="75"/>
        <v>14.399999999999999</v>
      </c>
      <c r="AQ36" s="7">
        <f t="shared" si="76"/>
        <v>12</v>
      </c>
      <c r="AR36" s="7">
        <f t="shared" si="77"/>
        <v>16.799999999999997</v>
      </c>
      <c r="AS36" s="7">
        <f t="shared" si="78"/>
        <v>19.02</v>
      </c>
      <c r="AT36" s="7">
        <f t="shared" si="79"/>
        <v>16</v>
      </c>
      <c r="AU36" s="7">
        <f t="shared" si="80"/>
        <v>13</v>
      </c>
    </row>
    <row r="37" spans="1:67" s="59" customFormat="1" ht="15.75" x14ac:dyDescent="0.25">
      <c r="A37" s="2" t="s">
        <v>58</v>
      </c>
      <c r="B37" s="97"/>
      <c r="C37" s="98"/>
      <c r="D37" s="105"/>
      <c r="E37" s="7">
        <f>'[1]Final Scores v2'!E29</f>
        <v>0</v>
      </c>
      <c r="F37" s="7">
        <f>'[1]Final Scores v2'!F29</f>
        <v>0</v>
      </c>
      <c r="G37" s="7">
        <f>'[1]Final Scores v2'!G29</f>
        <v>0</v>
      </c>
      <c r="H37" s="7">
        <f>'[1]Final Scores v2'!H29</f>
        <v>0</v>
      </c>
      <c r="I37" s="7">
        <f>'[1]Final Scores v2'!I29</f>
        <v>0</v>
      </c>
      <c r="J37" s="7">
        <f>'[1]Final Scores v2'!J29</f>
        <v>0</v>
      </c>
      <c r="K37" s="106"/>
      <c r="L37" s="68"/>
      <c r="M37" s="68"/>
      <c r="N37" s="68"/>
      <c r="O37" s="68"/>
      <c r="P37" s="106"/>
      <c r="Q37" s="106"/>
      <c r="R37" s="96"/>
      <c r="S37" s="96"/>
      <c r="T37" s="96"/>
      <c r="U37" s="96"/>
      <c r="V37" s="96"/>
      <c r="W37" s="68"/>
      <c r="X37" s="106"/>
      <c r="Y37" s="106"/>
      <c r="Z37" s="81"/>
      <c r="AA37" s="68">
        <f>SUM(AA32:AA36)</f>
        <v>103</v>
      </c>
      <c r="AB37" s="68">
        <f t="shared" ref="AB37:AU37" si="81">SUM(AB32:AB36)</f>
        <v>141.19999999999999</v>
      </c>
      <c r="AC37" s="68">
        <f t="shared" si="81"/>
        <v>93.58</v>
      </c>
      <c r="AD37" s="68">
        <f t="shared" si="81"/>
        <v>89.2</v>
      </c>
      <c r="AE37" s="68">
        <f t="shared" si="81"/>
        <v>109.6</v>
      </c>
      <c r="AF37" s="68">
        <f t="shared" si="81"/>
        <v>153.17999999999998</v>
      </c>
      <c r="AG37" s="68">
        <f>SUM(AG32:AG36)</f>
        <v>103.33333333333333</v>
      </c>
      <c r="AH37" s="68">
        <f t="shared" si="81"/>
        <v>68.42</v>
      </c>
      <c r="AI37" s="68">
        <f t="shared" si="81"/>
        <v>101.42</v>
      </c>
      <c r="AJ37" s="68">
        <f t="shared" si="81"/>
        <v>126.02000000000001</v>
      </c>
      <c r="AK37" s="68">
        <f t="shared" si="81"/>
        <v>128</v>
      </c>
      <c r="AL37" s="68">
        <f t="shared" si="81"/>
        <v>110.66666666666667</v>
      </c>
      <c r="AM37" s="68">
        <f t="shared" si="81"/>
        <v>95.333333333333329</v>
      </c>
      <c r="AN37" s="68">
        <f t="shared" si="81"/>
        <v>91.6</v>
      </c>
      <c r="AO37" s="68">
        <f t="shared" si="81"/>
        <v>107.19999999999999</v>
      </c>
      <c r="AP37" s="68">
        <f t="shared" si="81"/>
        <v>132.4</v>
      </c>
      <c r="AQ37" s="68">
        <f t="shared" si="81"/>
        <v>92.800000000000011</v>
      </c>
      <c r="AR37" s="68">
        <f>SUM(AR32:AR36)</f>
        <v>107.6</v>
      </c>
      <c r="AS37" s="68">
        <f>SUM(AS32:AS36)</f>
        <v>115.02</v>
      </c>
      <c r="AT37" s="68">
        <f t="shared" si="81"/>
        <v>97.666666666666671</v>
      </c>
      <c r="AU37" s="68">
        <f t="shared" si="81"/>
        <v>87.666666666666671</v>
      </c>
    </row>
    <row r="38" spans="1:67" s="74" customFormat="1" ht="15.75" x14ac:dyDescent="0.25">
      <c r="A38" s="101" t="s">
        <v>59</v>
      </c>
      <c r="B38" s="74">
        <v>5</v>
      </c>
      <c r="C38" s="102">
        <v>10</v>
      </c>
      <c r="D38" s="104"/>
      <c r="K38" s="116"/>
      <c r="L38" s="5"/>
      <c r="M38" s="5"/>
      <c r="N38" s="5"/>
      <c r="O38" s="5"/>
      <c r="P38" s="116"/>
      <c r="Q38" s="116"/>
      <c r="R38" s="117"/>
      <c r="S38" s="117"/>
      <c r="T38" s="117"/>
      <c r="U38" s="117"/>
      <c r="V38" s="117"/>
      <c r="W38" s="5"/>
      <c r="X38" s="116"/>
      <c r="Y38" s="116"/>
      <c r="Z38" s="80"/>
      <c r="AA38" s="72"/>
      <c r="AB38" s="72"/>
      <c r="AC38" s="72"/>
      <c r="AD38" s="72"/>
      <c r="AE38" s="72"/>
      <c r="AF38" s="72"/>
      <c r="AG38" s="72"/>
      <c r="AH38" s="72"/>
      <c r="AI38" s="72"/>
      <c r="AJ38" s="72"/>
      <c r="AK38" s="72"/>
      <c r="AL38" s="72"/>
      <c r="AM38" s="72"/>
      <c r="AN38" s="72"/>
      <c r="AO38" s="72"/>
      <c r="AP38" s="72"/>
      <c r="AQ38" s="72"/>
      <c r="AR38" s="72"/>
      <c r="AS38" s="72"/>
      <c r="AT38" s="72"/>
      <c r="AV38"/>
      <c r="AW38"/>
      <c r="AX38"/>
      <c r="AY38"/>
      <c r="AZ38"/>
      <c r="BA38"/>
      <c r="BB38"/>
      <c r="BC38"/>
      <c r="BD38"/>
      <c r="BE38"/>
      <c r="BF38"/>
      <c r="BG38"/>
      <c r="BH38"/>
      <c r="BI38"/>
      <c r="BJ38"/>
      <c r="BK38"/>
      <c r="BL38"/>
      <c r="BM38"/>
      <c r="BN38"/>
      <c r="BO38"/>
    </row>
    <row r="39" spans="1:67" ht="15.75" x14ac:dyDescent="0.25">
      <c r="A39" s="1" t="s">
        <v>60</v>
      </c>
      <c r="B39" s="3"/>
      <c r="C39" s="94"/>
      <c r="D39" s="104">
        <v>10</v>
      </c>
      <c r="E39" s="7">
        <f>'[1]Final Scores v2'!E30</f>
        <v>3.2</v>
      </c>
      <c r="F39" s="7">
        <f>'[1]Final Scores v2'!F30</f>
        <v>1.6</v>
      </c>
      <c r="G39" s="7">
        <f>'[1]Final Scores v2'!G30</f>
        <v>1.6</v>
      </c>
      <c r="H39" s="7">
        <f>'[1]Final Scores v2'!H30</f>
        <v>3.6</v>
      </c>
      <c r="I39" s="7">
        <f>'[1]Final Scores v2'!I30</f>
        <v>1.2</v>
      </c>
      <c r="J39" s="7">
        <f>'[1]Final Scores v2'!J30</f>
        <v>1.2</v>
      </c>
      <c r="K39" s="103">
        <f>AVERAGE('Example Scores Staff Member'!E37,'B Scores'!E37,'C Scores'!E37,'E Scores'!E37,'F Scores'!E37,'G Scores'!E37)</f>
        <v>3.1666666666666665</v>
      </c>
      <c r="L39" s="7">
        <f>'Team Scores 2021'!H27</f>
        <v>4.5999999999999996</v>
      </c>
      <c r="M39" s="7">
        <f>'Team Scores 2021'!I27</f>
        <v>1</v>
      </c>
      <c r="N39" s="7">
        <f>'Team Scores 2021'!J27</f>
        <v>1.6</v>
      </c>
      <c r="O39" s="7">
        <f>'Team Scores 2021'!K27</f>
        <v>1.2</v>
      </c>
      <c r="P39" s="103">
        <f>AVERAGE('Example Scores Staff Member'!F37,'B Scores'!F37,'C Scores'!F37,'E Scores'!F37,'F Scores'!F37,'G Scores'!F37)</f>
        <v>2.3333333333333335</v>
      </c>
      <c r="Q39" s="103">
        <f>AVERAGE('Example Scores Staff Member'!G37,'B Scores'!G37,'C Scores'!G37,'E Scores'!G37,'F Scores'!G37,'G Scores'!G37)</f>
        <v>3</v>
      </c>
      <c r="R39" s="96">
        <f>'[1]Final Scores v2'!Q30</f>
        <v>1.8</v>
      </c>
      <c r="S39" s="96">
        <f>'[1]Final Scores v2'!R30</f>
        <v>0.8</v>
      </c>
      <c r="T39" s="96">
        <f>'[1]Final Scores v2'!S30</f>
        <v>0.8</v>
      </c>
      <c r="U39" s="96">
        <f>'[1]Final Scores v2'!T30</f>
        <v>1.2</v>
      </c>
      <c r="V39" s="96">
        <f>'[1]Final Scores v2'!O34</f>
        <v>3</v>
      </c>
      <c r="W39" s="7">
        <f>'Team Scores 2021'!M27</f>
        <v>1.6</v>
      </c>
      <c r="X39" s="103">
        <f>AVERAGE('Example Scores Staff Member'!H37,'B Scores'!H37,'C Scores'!H37,'E Scores'!H37,'F Scores'!H37,'G Scores'!H37)</f>
        <v>3.3333333333333335</v>
      </c>
      <c r="Y39" s="103">
        <f>AVERAGE('Example Scores Staff Member'!I37,'B Scores'!I37,'C Scores'!I37,'E Scores'!I37,'F Scores'!I37,'G Scores'!I37)</f>
        <v>2</v>
      </c>
      <c r="Z39" s="80"/>
      <c r="AA39" s="7">
        <f>$D39*E39</f>
        <v>32</v>
      </c>
      <c r="AB39" s="7">
        <f t="shared" ref="AB39:AU39" si="82">$D39*F39</f>
        <v>16</v>
      </c>
      <c r="AC39" s="7">
        <f t="shared" si="82"/>
        <v>16</v>
      </c>
      <c r="AD39" s="7">
        <f t="shared" si="82"/>
        <v>36</v>
      </c>
      <c r="AE39" s="7">
        <f t="shared" si="82"/>
        <v>12</v>
      </c>
      <c r="AF39" s="7">
        <f t="shared" si="82"/>
        <v>12</v>
      </c>
      <c r="AG39" s="7">
        <f t="shared" si="82"/>
        <v>31.666666666666664</v>
      </c>
      <c r="AH39" s="7">
        <f t="shared" si="82"/>
        <v>46</v>
      </c>
      <c r="AI39" s="7">
        <f t="shared" si="82"/>
        <v>10</v>
      </c>
      <c r="AJ39" s="7">
        <f t="shared" si="82"/>
        <v>16</v>
      </c>
      <c r="AK39" s="7">
        <f t="shared" si="82"/>
        <v>12</v>
      </c>
      <c r="AL39" s="7">
        <f t="shared" si="82"/>
        <v>23.333333333333336</v>
      </c>
      <c r="AM39" s="7">
        <f t="shared" si="82"/>
        <v>30</v>
      </c>
      <c r="AN39" s="7">
        <f t="shared" si="82"/>
        <v>18</v>
      </c>
      <c r="AO39" s="7">
        <f t="shared" si="82"/>
        <v>8</v>
      </c>
      <c r="AP39" s="7">
        <f t="shared" si="82"/>
        <v>8</v>
      </c>
      <c r="AQ39" s="7">
        <f t="shared" si="82"/>
        <v>12</v>
      </c>
      <c r="AR39" s="7">
        <f t="shared" si="82"/>
        <v>30</v>
      </c>
      <c r="AS39" s="7">
        <f t="shared" si="82"/>
        <v>16</v>
      </c>
      <c r="AT39" s="7">
        <f t="shared" si="82"/>
        <v>33.333333333333336</v>
      </c>
      <c r="AU39" s="7">
        <f t="shared" si="82"/>
        <v>20</v>
      </c>
    </row>
    <row r="40" spans="1:67" ht="15.75" x14ac:dyDescent="0.25">
      <c r="A40" s="1" t="s">
        <v>61</v>
      </c>
      <c r="B40" s="3"/>
      <c r="C40" s="94"/>
      <c r="D40" s="104">
        <v>8</v>
      </c>
      <c r="E40" s="7">
        <f>'[1]Final Scores v2'!E31</f>
        <v>3</v>
      </c>
      <c r="F40" s="7">
        <f>'[1]Final Scores v2'!F31</f>
        <v>3.6</v>
      </c>
      <c r="G40" s="7">
        <f>'[1]Final Scores v2'!G31</f>
        <v>1.6</v>
      </c>
      <c r="H40" s="7">
        <f>'[1]Final Scores v2'!H31</f>
        <v>3.6</v>
      </c>
      <c r="I40" s="7">
        <f>'[1]Final Scores v2'!I31</f>
        <v>2</v>
      </c>
      <c r="J40" s="7">
        <f>'[1]Final Scores v2'!J31</f>
        <v>2.4</v>
      </c>
      <c r="K40" s="103">
        <f>AVERAGE('Example Scores Staff Member'!E38,'B Scores'!E38,'C Scores'!E38,'E Scores'!E38,'F Scores'!E38,'G Scores'!E38)</f>
        <v>3.1666666666666665</v>
      </c>
      <c r="L40" s="7">
        <f>'Team Scores 2021'!H28</f>
        <v>3.8</v>
      </c>
      <c r="M40" s="7">
        <f>'Team Scores 2021'!I28</f>
        <v>2.6</v>
      </c>
      <c r="N40" s="7">
        <f>'Team Scores 2021'!J28</f>
        <v>3</v>
      </c>
      <c r="O40" s="7">
        <f>'Team Scores 2021'!K28</f>
        <v>1.8</v>
      </c>
      <c r="P40" s="103">
        <f>AVERAGE('Example Scores Staff Member'!F38,'B Scores'!F38,'C Scores'!F38,'E Scores'!F38,'F Scores'!F38,'G Scores'!F38)</f>
        <v>4</v>
      </c>
      <c r="Q40" s="103">
        <f>AVERAGE('Example Scores Staff Member'!G38,'B Scores'!G38,'C Scores'!G38,'E Scores'!G38,'F Scores'!G38,'G Scores'!G38)</f>
        <v>2.8333333333333335</v>
      </c>
      <c r="R40" s="96">
        <f>'[1]Final Scores v2'!Q31</f>
        <v>4</v>
      </c>
      <c r="S40" s="96">
        <f>'[1]Final Scores v2'!R31</f>
        <v>3</v>
      </c>
      <c r="T40" s="96">
        <f>'[1]Final Scores v2'!S31</f>
        <v>1.8</v>
      </c>
      <c r="U40" s="96">
        <f>'[1]Final Scores v2'!T31</f>
        <v>3.2</v>
      </c>
      <c r="V40" s="96">
        <f>'[1]Final Scores v2'!O35</f>
        <v>3</v>
      </c>
      <c r="W40" s="7">
        <f>'Team Scores 2021'!M28</f>
        <v>2.6</v>
      </c>
      <c r="X40" s="103">
        <f>AVERAGE('Example Scores Staff Member'!H38,'B Scores'!H38,'C Scores'!H38,'E Scores'!H38,'F Scores'!H38,'G Scores'!H38)</f>
        <v>3.5</v>
      </c>
      <c r="Y40" s="103">
        <f>AVERAGE('Example Scores Staff Member'!I38,'B Scores'!I38,'C Scores'!I38,'E Scores'!I38,'F Scores'!I38,'G Scores'!I38)</f>
        <v>2</v>
      </c>
      <c r="Z40" s="80"/>
      <c r="AA40" s="7">
        <f t="shared" ref="AA40:AA43" si="83">$D40*E40</f>
        <v>24</v>
      </c>
      <c r="AB40" s="7">
        <f t="shared" ref="AB40:AB43" si="84">$D40*F40</f>
        <v>28.8</v>
      </c>
      <c r="AC40" s="7">
        <f t="shared" ref="AC40:AC43" si="85">$D40*G40</f>
        <v>12.8</v>
      </c>
      <c r="AD40" s="7">
        <f t="shared" ref="AD40:AD43" si="86">$D40*H40</f>
        <v>28.8</v>
      </c>
      <c r="AE40" s="7">
        <f t="shared" ref="AE40:AE43" si="87">$D40*I40</f>
        <v>16</v>
      </c>
      <c r="AF40" s="7">
        <f t="shared" ref="AF40:AF43" si="88">$D40*J40</f>
        <v>19.2</v>
      </c>
      <c r="AG40" s="7">
        <f t="shared" ref="AG40:AG43" si="89">$D40*K40</f>
        <v>25.333333333333332</v>
      </c>
      <c r="AH40" s="7">
        <f t="shared" ref="AH40:AH43" si="90">$D40*L40</f>
        <v>30.4</v>
      </c>
      <c r="AI40" s="7">
        <f t="shared" ref="AI40:AI43" si="91">$D40*M40</f>
        <v>20.8</v>
      </c>
      <c r="AJ40" s="7">
        <f t="shared" ref="AJ40:AJ43" si="92">$D40*N40</f>
        <v>24</v>
      </c>
      <c r="AK40" s="7">
        <f t="shared" ref="AK40:AK43" si="93">$D40*O40</f>
        <v>14.4</v>
      </c>
      <c r="AL40" s="7">
        <f t="shared" ref="AL40:AL43" si="94">$D40*P40</f>
        <v>32</v>
      </c>
      <c r="AM40" s="7">
        <f t="shared" ref="AM40:AM43" si="95">$D40*Q40</f>
        <v>22.666666666666668</v>
      </c>
      <c r="AN40" s="7">
        <f t="shared" ref="AN40:AN43" si="96">$D40*R40</f>
        <v>32</v>
      </c>
      <c r="AO40" s="7">
        <f t="shared" ref="AO40:AO43" si="97">$D40*S40</f>
        <v>24</v>
      </c>
      <c r="AP40" s="7">
        <f t="shared" ref="AP40:AP43" si="98">$D40*T40</f>
        <v>14.4</v>
      </c>
      <c r="AQ40" s="7">
        <f t="shared" ref="AQ40:AQ43" si="99">$D40*U40</f>
        <v>25.6</v>
      </c>
      <c r="AR40" s="7">
        <f t="shared" ref="AR40:AR43" si="100">$D40*V40</f>
        <v>24</v>
      </c>
      <c r="AS40" s="7">
        <f t="shared" ref="AS40:AS43" si="101">$D40*W40</f>
        <v>20.8</v>
      </c>
      <c r="AT40" s="7">
        <f t="shared" ref="AT40:AT43" si="102">$D40*X40</f>
        <v>28</v>
      </c>
      <c r="AU40" s="7">
        <f t="shared" ref="AU40:AU43" si="103">$D40*Y40</f>
        <v>16</v>
      </c>
    </row>
    <row r="41" spans="1:67" ht="30" x14ac:dyDescent="0.25">
      <c r="A41" s="1" t="s">
        <v>155</v>
      </c>
      <c r="C41" s="126"/>
      <c r="D41" s="104"/>
      <c r="E41" s="7">
        <v>3.75</v>
      </c>
      <c r="F41" s="7">
        <v>3.75</v>
      </c>
      <c r="G41" s="7">
        <v>0.3125</v>
      </c>
      <c r="H41" s="7">
        <v>0.625</v>
      </c>
      <c r="I41" s="7">
        <v>0.625</v>
      </c>
      <c r="J41" s="7">
        <v>1.25</v>
      </c>
      <c r="K41" s="103"/>
      <c r="L41" s="7"/>
      <c r="M41" s="7">
        <v>0.3125</v>
      </c>
      <c r="N41" s="7">
        <v>1.25</v>
      </c>
      <c r="O41" s="7">
        <v>0.625</v>
      </c>
      <c r="P41" s="103"/>
      <c r="Q41" s="103">
        <v>0.625</v>
      </c>
      <c r="R41" s="96">
        <v>2.5</v>
      </c>
      <c r="S41" s="96">
        <v>1.25</v>
      </c>
      <c r="T41" s="96">
        <v>0.625</v>
      </c>
      <c r="U41" s="96">
        <v>1.875</v>
      </c>
      <c r="V41" s="96">
        <v>1.25</v>
      </c>
      <c r="W41" s="7">
        <v>1.875</v>
      </c>
      <c r="X41" s="103">
        <v>0.3125</v>
      </c>
      <c r="Y41" s="103"/>
      <c r="Z41" s="7"/>
      <c r="AA41" s="7"/>
      <c r="AB41" s="7"/>
      <c r="AC41" s="7"/>
      <c r="AD41" s="7"/>
      <c r="AE41" s="7"/>
      <c r="AF41" s="7"/>
      <c r="AG41" s="7"/>
      <c r="AH41" s="7"/>
      <c r="AI41" s="7"/>
      <c r="AJ41" s="7"/>
      <c r="AK41" s="7"/>
      <c r="AL41" s="7"/>
      <c r="AM41" s="7"/>
      <c r="AN41" s="7"/>
      <c r="AO41" s="7"/>
      <c r="AP41" s="7"/>
      <c r="AQ41" s="7"/>
      <c r="AR41" s="7"/>
      <c r="AS41" s="7"/>
      <c r="AT41" s="7"/>
      <c r="AU41" s="7"/>
    </row>
    <row r="42" spans="1:67" ht="15.75" x14ac:dyDescent="0.25">
      <c r="A42" s="1" t="s">
        <v>62</v>
      </c>
      <c r="B42" s="3"/>
      <c r="C42" s="94"/>
      <c r="D42" s="104">
        <v>6</v>
      </c>
      <c r="E42" s="7">
        <v>5</v>
      </c>
      <c r="F42" s="7">
        <v>5</v>
      </c>
      <c r="G42" s="7">
        <v>3</v>
      </c>
      <c r="H42" s="7">
        <v>5</v>
      </c>
      <c r="I42" s="7">
        <v>2</v>
      </c>
      <c r="J42" s="7">
        <v>2</v>
      </c>
      <c r="K42" s="103">
        <f>AVERAGE('Example Scores Staff Member'!E39,'B Scores'!E39,'C Scores'!E39,'E Scores'!E39,'F Scores'!E39,'G Scores'!E39)</f>
        <v>2.6666666666666665</v>
      </c>
      <c r="L42" s="7">
        <v>2</v>
      </c>
      <c r="M42" s="7">
        <v>1</v>
      </c>
      <c r="N42" s="7">
        <v>2</v>
      </c>
      <c r="O42" s="7">
        <v>1</v>
      </c>
      <c r="P42" s="103">
        <f>AVERAGE('Example Scores Staff Member'!F39,'B Scores'!F39,'C Scores'!F39,'E Scores'!F39,'F Scores'!F39,'G Scores'!F39)</f>
        <v>4.166666666666667</v>
      </c>
      <c r="Q42" s="103">
        <f>AVERAGE('Example Scores Staff Member'!G39,'B Scores'!G39,'C Scores'!G39,'E Scores'!G39,'F Scores'!G39,'G Scores'!G39)</f>
        <v>3.3333333333333335</v>
      </c>
      <c r="R42" s="96">
        <f>[2]Wetland!$H$34</f>
        <v>2.8</v>
      </c>
      <c r="S42" s="96">
        <v>1</v>
      </c>
      <c r="T42" s="96">
        <v>1</v>
      </c>
      <c r="U42" s="96">
        <v>3</v>
      </c>
      <c r="V42" s="96">
        <v>3</v>
      </c>
      <c r="W42" s="7">
        <v>3.33</v>
      </c>
      <c r="X42" s="103">
        <f>AVERAGE('Example Scores Staff Member'!H39,'B Scores'!H39,'C Scores'!H39,'E Scores'!H39,'F Scores'!H39,'G Scores'!H39)</f>
        <v>3.3333333333333335</v>
      </c>
      <c r="Y42" s="103">
        <f>AVERAGE('Example Scores Staff Member'!I39,'B Scores'!I39,'C Scores'!I39,'E Scores'!I39,'F Scores'!I39,'G Scores'!I39)</f>
        <v>1.6666666666666667</v>
      </c>
      <c r="Z42" s="80"/>
      <c r="AA42" s="7">
        <f t="shared" si="83"/>
        <v>30</v>
      </c>
      <c r="AB42" s="7">
        <f t="shared" si="84"/>
        <v>30</v>
      </c>
      <c r="AC42" s="7">
        <f t="shared" si="85"/>
        <v>18</v>
      </c>
      <c r="AD42" s="7">
        <f t="shared" si="86"/>
        <v>30</v>
      </c>
      <c r="AE42" s="7">
        <f t="shared" si="87"/>
        <v>12</v>
      </c>
      <c r="AF42" s="7">
        <f t="shared" si="88"/>
        <v>12</v>
      </c>
      <c r="AG42" s="7">
        <f t="shared" si="89"/>
        <v>16</v>
      </c>
      <c r="AH42" s="7">
        <f t="shared" si="90"/>
        <v>12</v>
      </c>
      <c r="AI42" s="7">
        <f t="shared" si="91"/>
        <v>6</v>
      </c>
      <c r="AJ42" s="7">
        <f t="shared" si="92"/>
        <v>12</v>
      </c>
      <c r="AK42" s="7">
        <f t="shared" si="93"/>
        <v>6</v>
      </c>
      <c r="AL42" s="7">
        <f t="shared" si="94"/>
        <v>25</v>
      </c>
      <c r="AM42" s="7">
        <f t="shared" si="95"/>
        <v>20</v>
      </c>
      <c r="AN42" s="7">
        <f t="shared" si="96"/>
        <v>16.799999999999997</v>
      </c>
      <c r="AO42" s="7">
        <f t="shared" si="97"/>
        <v>6</v>
      </c>
      <c r="AP42" s="7">
        <f t="shared" si="98"/>
        <v>6</v>
      </c>
      <c r="AQ42" s="7">
        <f t="shared" si="99"/>
        <v>18</v>
      </c>
      <c r="AR42" s="7">
        <f t="shared" si="100"/>
        <v>18</v>
      </c>
      <c r="AS42" s="7">
        <f t="shared" si="101"/>
        <v>19.98</v>
      </c>
      <c r="AT42" s="7">
        <f t="shared" si="102"/>
        <v>20</v>
      </c>
      <c r="AU42" s="7">
        <f t="shared" si="103"/>
        <v>10</v>
      </c>
    </row>
    <row r="43" spans="1:67" ht="30" x14ac:dyDescent="0.25">
      <c r="A43" s="1" t="s">
        <v>63</v>
      </c>
      <c r="B43" s="3"/>
      <c r="C43" s="94"/>
      <c r="D43" s="104">
        <v>6</v>
      </c>
      <c r="E43" s="7">
        <f>'[1]Final Scores v2'!E32</f>
        <v>3.4</v>
      </c>
      <c r="F43" s="7">
        <f>'[1]Final Scores v2'!F32</f>
        <v>2.2000000000000002</v>
      </c>
      <c r="G43" s="7">
        <f>'[1]Final Scores v2'!G32</f>
        <v>2.4</v>
      </c>
      <c r="H43" s="7">
        <f>'[1]Final Scores v2'!H32</f>
        <v>3.2</v>
      </c>
      <c r="I43" s="7">
        <f>'[1]Final Scores v2'!I32</f>
        <v>2.6</v>
      </c>
      <c r="J43" s="7">
        <f>'[1]Final Scores v2'!J32</f>
        <v>1.6</v>
      </c>
      <c r="K43" s="103">
        <f>AVERAGE('Example Scores Staff Member'!E40,'B Scores'!E40,'C Scores'!E40,'E Scores'!E40,'F Scores'!E40,'G Scores'!E40)</f>
        <v>3</v>
      </c>
      <c r="L43" s="7">
        <f>'Team Scores 2021'!H29</f>
        <v>2.6</v>
      </c>
      <c r="M43" s="7">
        <f>'Team Scores 2021'!I29</f>
        <v>2.4</v>
      </c>
      <c r="N43" s="7">
        <f>'Team Scores 2021'!J29</f>
        <v>1.2</v>
      </c>
      <c r="O43" s="7">
        <f>'Team Scores 2021'!K29</f>
        <v>1.8</v>
      </c>
      <c r="P43" s="103">
        <f>AVERAGE('Example Scores Staff Member'!F40,'B Scores'!F40,'C Scores'!F40,'E Scores'!F40,'F Scores'!F40,'G Scores'!F40)</f>
        <v>4.666666666666667</v>
      </c>
      <c r="Q43" s="103">
        <f>AVERAGE('Example Scores Staff Member'!G40,'B Scores'!G40,'C Scores'!G40,'E Scores'!G40,'F Scores'!G40,'G Scores'!G40)</f>
        <v>2.8333333333333335</v>
      </c>
      <c r="R43" s="96">
        <f>'[1]Final Scores v2'!Q32</f>
        <v>3.2</v>
      </c>
      <c r="S43" s="96">
        <f>'[1]Final Scores v2'!R32</f>
        <v>2.6</v>
      </c>
      <c r="T43" s="96">
        <f>'[1]Final Scores v2'!S32</f>
        <v>1.8</v>
      </c>
      <c r="U43" s="96">
        <f>'[1]Final Scores v2'!T32</f>
        <v>2</v>
      </c>
      <c r="V43" s="96">
        <f>'[1]Final Scores v2'!O32</f>
        <v>1.8</v>
      </c>
      <c r="W43" s="7">
        <f>'Team Scores 2021'!M29</f>
        <v>1.6</v>
      </c>
      <c r="X43" s="103">
        <f>AVERAGE('Example Scores Staff Member'!H40,'B Scores'!H40,'C Scores'!H40,'E Scores'!H40,'F Scores'!H40,'G Scores'!H40)</f>
        <v>3.5</v>
      </c>
      <c r="Y43" s="103">
        <f>AVERAGE('Example Scores Staff Member'!I40,'B Scores'!I40,'C Scores'!I40,'E Scores'!I40,'F Scores'!I40,'G Scores'!I40)</f>
        <v>1.8333333333333333</v>
      </c>
      <c r="Z43" s="80"/>
      <c r="AA43" s="7">
        <f t="shared" si="83"/>
        <v>20.399999999999999</v>
      </c>
      <c r="AB43" s="7">
        <f t="shared" si="84"/>
        <v>13.200000000000001</v>
      </c>
      <c r="AC43" s="7">
        <f t="shared" si="85"/>
        <v>14.399999999999999</v>
      </c>
      <c r="AD43" s="7">
        <f t="shared" si="86"/>
        <v>19.200000000000003</v>
      </c>
      <c r="AE43" s="7">
        <f t="shared" si="87"/>
        <v>15.600000000000001</v>
      </c>
      <c r="AF43" s="7">
        <f t="shared" si="88"/>
        <v>9.6000000000000014</v>
      </c>
      <c r="AG43" s="7">
        <f t="shared" si="89"/>
        <v>18</v>
      </c>
      <c r="AH43" s="7">
        <f t="shared" si="90"/>
        <v>15.600000000000001</v>
      </c>
      <c r="AI43" s="7">
        <f t="shared" si="91"/>
        <v>14.399999999999999</v>
      </c>
      <c r="AJ43" s="7">
        <f t="shared" si="92"/>
        <v>7.1999999999999993</v>
      </c>
      <c r="AK43" s="7">
        <f t="shared" si="93"/>
        <v>10.8</v>
      </c>
      <c r="AL43" s="7">
        <f t="shared" si="94"/>
        <v>28</v>
      </c>
      <c r="AM43" s="7">
        <f t="shared" si="95"/>
        <v>17</v>
      </c>
      <c r="AN43" s="7">
        <f t="shared" si="96"/>
        <v>19.200000000000003</v>
      </c>
      <c r="AO43" s="7">
        <f t="shared" si="97"/>
        <v>15.600000000000001</v>
      </c>
      <c r="AP43" s="7">
        <f t="shared" si="98"/>
        <v>10.8</v>
      </c>
      <c r="AQ43" s="7">
        <f t="shared" si="99"/>
        <v>12</v>
      </c>
      <c r="AR43" s="7">
        <f t="shared" si="100"/>
        <v>10.8</v>
      </c>
      <c r="AS43" s="7">
        <f t="shared" si="101"/>
        <v>9.6000000000000014</v>
      </c>
      <c r="AT43" s="7">
        <f t="shared" si="102"/>
        <v>21</v>
      </c>
      <c r="AU43" s="7">
        <f t="shared" si="103"/>
        <v>11</v>
      </c>
    </row>
    <row r="44" spans="1:67" ht="15.75" x14ac:dyDescent="0.25">
      <c r="A44" s="2" t="s">
        <v>64</v>
      </c>
      <c r="B44" s="3"/>
      <c r="C44" s="94"/>
      <c r="D44" s="104"/>
      <c r="K44" s="103"/>
      <c r="L44" s="7"/>
      <c r="M44" s="7"/>
      <c r="N44" s="7"/>
      <c r="O44" s="7"/>
      <c r="P44" s="103"/>
      <c r="Q44" s="103"/>
      <c r="R44" s="96"/>
      <c r="S44" s="96"/>
      <c r="T44" s="96"/>
      <c r="U44" s="96"/>
      <c r="V44" s="96"/>
      <c r="W44" s="7"/>
      <c r="X44" s="103"/>
      <c r="Y44" s="103"/>
      <c r="Z44" s="80"/>
      <c r="AA44" s="68">
        <f t="shared" ref="AA44:AU44" si="104">SUM(AA39:AA43)</f>
        <v>106.4</v>
      </c>
      <c r="AB44" s="68">
        <f t="shared" si="104"/>
        <v>88</v>
      </c>
      <c r="AC44" s="68">
        <f t="shared" si="104"/>
        <v>61.199999999999996</v>
      </c>
      <c r="AD44" s="68">
        <f t="shared" si="104"/>
        <v>114</v>
      </c>
      <c r="AE44" s="68">
        <f t="shared" si="104"/>
        <v>55.6</v>
      </c>
      <c r="AF44" s="68">
        <f t="shared" si="104"/>
        <v>52.800000000000004</v>
      </c>
      <c r="AG44" s="68">
        <f t="shared" si="104"/>
        <v>91</v>
      </c>
      <c r="AH44" s="68">
        <f t="shared" si="104"/>
        <v>104</v>
      </c>
      <c r="AI44" s="68">
        <f t="shared" si="104"/>
        <v>51.199999999999996</v>
      </c>
      <c r="AJ44" s="68">
        <f t="shared" si="104"/>
        <v>59.2</v>
      </c>
      <c r="AK44" s="68">
        <f t="shared" si="104"/>
        <v>43.2</v>
      </c>
      <c r="AL44" s="68">
        <f t="shared" si="104"/>
        <v>108.33333333333334</v>
      </c>
      <c r="AM44" s="68">
        <f t="shared" si="104"/>
        <v>89.666666666666671</v>
      </c>
      <c r="AN44" s="68">
        <f t="shared" si="104"/>
        <v>86</v>
      </c>
      <c r="AO44" s="68">
        <f t="shared" si="104"/>
        <v>53.6</v>
      </c>
      <c r="AP44" s="68">
        <f t="shared" si="104"/>
        <v>39.200000000000003</v>
      </c>
      <c r="AQ44" s="68">
        <f t="shared" si="104"/>
        <v>67.599999999999994</v>
      </c>
      <c r="AR44" s="68">
        <f t="shared" si="104"/>
        <v>82.8</v>
      </c>
      <c r="AS44" s="68">
        <f t="shared" si="104"/>
        <v>66.38</v>
      </c>
      <c r="AT44" s="68">
        <f t="shared" si="104"/>
        <v>102.33333333333334</v>
      </c>
      <c r="AU44" s="68">
        <f t="shared" si="104"/>
        <v>57</v>
      </c>
    </row>
    <row r="45" spans="1:67" s="74" customFormat="1" ht="15.75" x14ac:dyDescent="0.25">
      <c r="A45" s="101" t="s">
        <v>65</v>
      </c>
      <c r="B45" s="74">
        <v>9</v>
      </c>
      <c r="C45" s="102">
        <v>5</v>
      </c>
      <c r="D45" s="104"/>
      <c r="K45" s="116"/>
      <c r="L45" s="5"/>
      <c r="M45" s="5"/>
      <c r="N45" s="5"/>
      <c r="O45" s="5"/>
      <c r="P45" s="116"/>
      <c r="Q45" s="116"/>
      <c r="R45" s="117"/>
      <c r="S45" s="117"/>
      <c r="T45" s="117"/>
      <c r="U45" s="117"/>
      <c r="V45" s="117"/>
      <c r="W45" s="5"/>
      <c r="X45" s="116"/>
      <c r="Y45" s="116"/>
      <c r="Z45" s="80"/>
      <c r="AA45" s="72"/>
      <c r="AB45" s="72"/>
      <c r="AC45" s="72"/>
      <c r="AD45" s="72"/>
      <c r="AE45" s="72"/>
      <c r="AF45" s="72"/>
      <c r="AG45" s="72"/>
      <c r="AH45" s="72"/>
      <c r="AI45" s="72"/>
      <c r="AJ45" s="72"/>
      <c r="AK45" s="72"/>
      <c r="AL45" s="72"/>
      <c r="AM45" s="72"/>
      <c r="AN45" s="72"/>
      <c r="AO45" s="72"/>
      <c r="AP45" s="72"/>
      <c r="AQ45" s="72"/>
      <c r="AR45" s="72"/>
      <c r="AS45" s="72"/>
      <c r="AT45" s="72"/>
      <c r="AV45"/>
      <c r="AW45"/>
      <c r="AX45"/>
      <c r="AY45"/>
      <c r="AZ45"/>
      <c r="BA45"/>
      <c r="BB45"/>
      <c r="BC45"/>
      <c r="BD45"/>
      <c r="BE45"/>
      <c r="BF45"/>
      <c r="BG45"/>
      <c r="BH45"/>
      <c r="BI45"/>
      <c r="BJ45"/>
      <c r="BK45"/>
      <c r="BL45"/>
      <c r="BM45"/>
      <c r="BN45"/>
      <c r="BO45"/>
    </row>
    <row r="46" spans="1:67" ht="30" x14ac:dyDescent="0.25">
      <c r="A46" s="1" t="s">
        <v>66</v>
      </c>
      <c r="B46" s="3"/>
      <c r="C46" s="94"/>
      <c r="D46" s="104">
        <v>4</v>
      </c>
      <c r="E46" s="7">
        <f>'[1]Final Scores v2'!E34</f>
        <v>4.2</v>
      </c>
      <c r="F46" s="7">
        <f>'[1]Final Scores v2'!F34</f>
        <v>3</v>
      </c>
      <c r="G46" s="7">
        <f>'[1]Final Scores v2'!G34</f>
        <v>3.2</v>
      </c>
      <c r="H46" s="7">
        <f>'[1]Final Scores v2'!H34</f>
        <v>3.8</v>
      </c>
      <c r="I46" s="7">
        <f>'[1]Final Scores v2'!I34</f>
        <v>2.2000000000000002</v>
      </c>
      <c r="J46" s="7">
        <f>'[1]Final Scores v2'!J34</f>
        <v>3</v>
      </c>
      <c r="K46" s="103">
        <f>AVERAGE('Example Scores Staff Member'!E42,'B Scores'!E42,'C Scores'!E42,'E Scores'!E42,'F Scores'!E42,'G Scores'!E42)</f>
        <v>2.6666666666666665</v>
      </c>
      <c r="L46" s="7">
        <f>'Team Scores 2021'!H31</f>
        <v>2.2000000000000002</v>
      </c>
      <c r="M46" s="7">
        <f>'Team Scores 2021'!I31</f>
        <v>2.4</v>
      </c>
      <c r="N46" s="7">
        <f>'Team Scores 2021'!J31</f>
        <v>2.8</v>
      </c>
      <c r="O46" s="7">
        <f>'Team Scores 2021'!K31</f>
        <v>2.8</v>
      </c>
      <c r="P46" s="103">
        <f>AVERAGE('Example Scores Staff Member'!F42,'B Scores'!F42,'C Scores'!F42,'E Scores'!F42,'F Scores'!F42,'G Scores'!F42)</f>
        <v>2.1666666666666665</v>
      </c>
      <c r="Q46" s="103">
        <f>AVERAGE('Example Scores Staff Member'!G42,'B Scores'!G42,'C Scores'!G42,'E Scores'!G42,'F Scores'!G42,'G Scores'!G42)</f>
        <v>2.3333333333333335</v>
      </c>
      <c r="R46" s="96">
        <f>'[1]Final Scores v2'!Q34</f>
        <v>2.8</v>
      </c>
      <c r="S46" s="96">
        <f>'[1]Final Scores v2'!R34</f>
        <v>2.8</v>
      </c>
      <c r="T46" s="96">
        <f>'[1]Final Scores v2'!S34</f>
        <v>2.4</v>
      </c>
      <c r="U46" s="96">
        <f>'[1]Final Scores v2'!T34</f>
        <v>2.6</v>
      </c>
      <c r="V46" s="96">
        <f>'[1]Final Scores v2'!O34</f>
        <v>3</v>
      </c>
      <c r="W46" s="7">
        <f>'Team Scores 2021'!M31</f>
        <v>2.4</v>
      </c>
      <c r="X46" s="103">
        <f>AVERAGE('Example Scores Staff Member'!H42,'B Scores'!H42,'C Scores'!H42,'E Scores'!H42,'F Scores'!H42,'G Scores'!H42)</f>
        <v>1.8333333333333333</v>
      </c>
      <c r="Y46" s="103">
        <f>AVERAGE('Example Scores Staff Member'!I42,'B Scores'!I42,'C Scores'!I42,'E Scores'!I42,'F Scores'!I42,'G Scores'!I42)</f>
        <v>1.6666666666666667</v>
      </c>
      <c r="Z46" s="80"/>
      <c r="AA46" s="7">
        <f>$D46*E46</f>
        <v>16.8</v>
      </c>
      <c r="AB46" s="7">
        <f t="shared" ref="AB46:AU46" si="105">$D46*F46</f>
        <v>12</v>
      </c>
      <c r="AC46" s="7">
        <f t="shared" si="105"/>
        <v>12.8</v>
      </c>
      <c r="AD46" s="7">
        <f t="shared" si="105"/>
        <v>15.2</v>
      </c>
      <c r="AE46" s="7">
        <f t="shared" si="105"/>
        <v>8.8000000000000007</v>
      </c>
      <c r="AF46" s="7">
        <f t="shared" si="105"/>
        <v>12</v>
      </c>
      <c r="AG46" s="7">
        <f t="shared" si="105"/>
        <v>10.666666666666666</v>
      </c>
      <c r="AH46" s="7">
        <f t="shared" si="105"/>
        <v>8.8000000000000007</v>
      </c>
      <c r="AI46" s="7">
        <f t="shared" si="105"/>
        <v>9.6</v>
      </c>
      <c r="AJ46" s="7">
        <f t="shared" si="105"/>
        <v>11.2</v>
      </c>
      <c r="AK46" s="7">
        <f t="shared" si="105"/>
        <v>11.2</v>
      </c>
      <c r="AL46" s="7">
        <f t="shared" si="105"/>
        <v>8.6666666666666661</v>
      </c>
      <c r="AM46" s="7">
        <f t="shared" si="105"/>
        <v>9.3333333333333339</v>
      </c>
      <c r="AN46" s="7">
        <f t="shared" si="105"/>
        <v>11.2</v>
      </c>
      <c r="AO46" s="7">
        <f t="shared" si="105"/>
        <v>11.2</v>
      </c>
      <c r="AP46" s="7">
        <f t="shared" si="105"/>
        <v>9.6</v>
      </c>
      <c r="AQ46" s="7">
        <f t="shared" si="105"/>
        <v>10.4</v>
      </c>
      <c r="AR46" s="7">
        <f t="shared" si="105"/>
        <v>12</v>
      </c>
      <c r="AS46" s="7">
        <f t="shared" si="105"/>
        <v>9.6</v>
      </c>
      <c r="AT46" s="7">
        <f t="shared" si="105"/>
        <v>7.333333333333333</v>
      </c>
      <c r="AU46" s="7">
        <f t="shared" si="105"/>
        <v>6.666666666666667</v>
      </c>
    </row>
    <row r="47" spans="1:67" ht="60" x14ac:dyDescent="0.25">
      <c r="A47" s="1" t="s">
        <v>67</v>
      </c>
      <c r="B47" s="3"/>
      <c r="C47" s="94"/>
      <c r="D47" s="104">
        <v>4</v>
      </c>
      <c r="E47" s="7">
        <f>'[1]Final Scores v2'!E35</f>
        <v>4</v>
      </c>
      <c r="F47" s="7">
        <f>'[1]Final Scores v2'!F35</f>
        <v>3.2</v>
      </c>
      <c r="G47" s="7">
        <f>'[1]Final Scores v2'!G35</f>
        <v>2.6</v>
      </c>
      <c r="H47" s="7">
        <f>'[1]Final Scores v2'!H35</f>
        <v>3.4</v>
      </c>
      <c r="I47" s="7">
        <f>'[1]Final Scores v2'!I35</f>
        <v>2.2000000000000002</v>
      </c>
      <c r="J47" s="7">
        <f>'[1]Final Scores v2'!J35</f>
        <v>4</v>
      </c>
      <c r="K47" s="103">
        <f>AVERAGE('Example Scores Staff Member'!E43,'B Scores'!E43,'C Scores'!E43,'E Scores'!E43,'F Scores'!E43,'G Scores'!E43)</f>
        <v>2.8333333333333335</v>
      </c>
      <c r="L47" s="7">
        <f>'Team Scores 2021'!H32</f>
        <v>2.2000000000000002</v>
      </c>
      <c r="M47" s="7">
        <f>'Team Scores 2021'!I32</f>
        <v>2.6</v>
      </c>
      <c r="N47" s="7">
        <f>'Team Scores 2021'!J32</f>
        <v>2.8</v>
      </c>
      <c r="O47" s="7">
        <f>'Team Scores 2021'!K32</f>
        <v>2.4</v>
      </c>
      <c r="P47" s="103">
        <f>AVERAGE('Example Scores Staff Member'!F43,'B Scores'!F43,'C Scores'!F43,'E Scores'!F43,'F Scores'!F43,'G Scores'!F43)</f>
        <v>2.6666666666666665</v>
      </c>
      <c r="Q47" s="103">
        <f>AVERAGE('Example Scores Staff Member'!G43,'B Scores'!G43,'C Scores'!G43,'E Scores'!G43,'F Scores'!G43,'G Scores'!G43)</f>
        <v>1.8333333333333333</v>
      </c>
      <c r="R47" s="96">
        <f>'[1]Final Scores v2'!Q35</f>
        <v>2</v>
      </c>
      <c r="S47" s="96">
        <f>'[1]Final Scores v2'!R35</f>
        <v>3.2</v>
      </c>
      <c r="T47" s="96">
        <f>'[1]Final Scores v2'!S35</f>
        <v>2.4</v>
      </c>
      <c r="U47" s="96">
        <f>'[1]Final Scores v2'!T35</f>
        <v>2.6</v>
      </c>
      <c r="V47" s="96">
        <f>'[1]Final Scores v2'!O35</f>
        <v>3</v>
      </c>
      <c r="W47" s="7">
        <f>'Team Scores 2021'!M32</f>
        <v>2.4</v>
      </c>
      <c r="X47" s="103">
        <f>AVERAGE('Example Scores Staff Member'!H43,'B Scores'!H43,'C Scores'!H43,'E Scores'!H43,'F Scores'!H43,'G Scores'!H43)</f>
        <v>1.8333333333333333</v>
      </c>
      <c r="Y47" s="103">
        <f>AVERAGE('Example Scores Staff Member'!I43,'B Scores'!I43,'C Scores'!I43,'E Scores'!I43,'F Scores'!I43,'G Scores'!I43)</f>
        <v>1.3333333333333333</v>
      </c>
      <c r="Z47" s="80"/>
      <c r="AA47" s="7">
        <f>$D47*E47</f>
        <v>16</v>
      </c>
      <c r="AB47" s="7">
        <f t="shared" ref="AB47" si="106">$D47*F47</f>
        <v>12.8</v>
      </c>
      <c r="AC47" s="7">
        <f t="shared" ref="AC47" si="107">$D47*G47</f>
        <v>10.4</v>
      </c>
      <c r="AD47" s="7">
        <f t="shared" ref="AD47" si="108">$D47*H47</f>
        <v>13.6</v>
      </c>
      <c r="AE47" s="7">
        <f t="shared" ref="AE47" si="109">$D47*I47</f>
        <v>8.8000000000000007</v>
      </c>
      <c r="AF47" s="7">
        <f t="shared" ref="AF47" si="110">$D47*J47</f>
        <v>16</v>
      </c>
      <c r="AG47" s="7">
        <f t="shared" ref="AG47" si="111">$D47*K47</f>
        <v>11.333333333333334</v>
      </c>
      <c r="AH47" s="7">
        <f t="shared" ref="AH47" si="112">$D47*L47</f>
        <v>8.8000000000000007</v>
      </c>
      <c r="AI47" s="7">
        <f t="shared" ref="AI47" si="113">$D47*M47</f>
        <v>10.4</v>
      </c>
      <c r="AJ47" s="7">
        <f t="shared" ref="AJ47" si="114">$D47*N47</f>
        <v>11.2</v>
      </c>
      <c r="AK47" s="7">
        <f t="shared" ref="AK47" si="115">$D47*O47</f>
        <v>9.6</v>
      </c>
      <c r="AL47" s="7">
        <f t="shared" ref="AL47" si="116">$D47*P47</f>
        <v>10.666666666666666</v>
      </c>
      <c r="AM47" s="7">
        <f t="shared" ref="AM47" si="117">$D47*Q47</f>
        <v>7.333333333333333</v>
      </c>
      <c r="AN47" s="7">
        <f t="shared" ref="AN47" si="118">$D47*R47</f>
        <v>8</v>
      </c>
      <c r="AO47" s="7">
        <f t="shared" ref="AO47" si="119">$D47*S47</f>
        <v>12.8</v>
      </c>
      <c r="AP47" s="7">
        <f t="shared" ref="AP47" si="120">$D47*T47</f>
        <v>9.6</v>
      </c>
      <c r="AQ47" s="7">
        <f t="shared" ref="AQ47" si="121">$D47*U47</f>
        <v>10.4</v>
      </c>
      <c r="AR47" s="7">
        <f t="shared" ref="AR47" si="122">$D47*V47</f>
        <v>12</v>
      </c>
      <c r="AS47" s="7">
        <f t="shared" ref="AS47" si="123">$D47*W47</f>
        <v>9.6</v>
      </c>
      <c r="AT47" s="7">
        <f t="shared" ref="AT47" si="124">$D47*X47</f>
        <v>7.333333333333333</v>
      </c>
      <c r="AU47" s="7">
        <f t="shared" ref="AU47" si="125">$D47*Y47</f>
        <v>5.333333333333333</v>
      </c>
    </row>
    <row r="48" spans="1:67" s="59" customFormat="1" ht="15.75" x14ac:dyDescent="0.25">
      <c r="A48" s="2" t="s">
        <v>68</v>
      </c>
      <c r="B48" s="97"/>
      <c r="C48" s="98"/>
      <c r="D48" s="105"/>
      <c r="E48" s="68"/>
      <c r="F48" s="68"/>
      <c r="G48" s="68"/>
      <c r="H48" s="68"/>
      <c r="I48" s="68"/>
      <c r="J48" s="68"/>
      <c r="K48" s="106"/>
      <c r="L48" s="68"/>
      <c r="M48" s="68"/>
      <c r="N48" s="68"/>
      <c r="O48" s="68"/>
      <c r="P48" s="106"/>
      <c r="Q48" s="106"/>
      <c r="R48" s="106"/>
      <c r="S48" s="106"/>
      <c r="T48" s="106"/>
      <c r="U48" s="106"/>
      <c r="V48" s="68"/>
      <c r="W48" s="68"/>
      <c r="X48" s="106"/>
      <c r="Y48" s="106"/>
      <c r="Z48" s="81"/>
      <c r="AA48" s="68">
        <f>SUM(AA46:AA47)</f>
        <v>32.799999999999997</v>
      </c>
      <c r="AB48" s="68">
        <f t="shared" ref="AB48:AU48" si="126">SUM(AB46:AB47)</f>
        <v>24.8</v>
      </c>
      <c r="AC48" s="68">
        <f t="shared" si="126"/>
        <v>23.200000000000003</v>
      </c>
      <c r="AD48" s="68">
        <f t="shared" si="126"/>
        <v>28.799999999999997</v>
      </c>
      <c r="AE48" s="68">
        <f t="shared" si="126"/>
        <v>17.600000000000001</v>
      </c>
      <c r="AF48" s="68">
        <f t="shared" si="126"/>
        <v>28</v>
      </c>
      <c r="AG48" s="68">
        <f>SUM(AG46:AG47)</f>
        <v>22</v>
      </c>
      <c r="AH48" s="68">
        <f t="shared" si="126"/>
        <v>17.600000000000001</v>
      </c>
      <c r="AI48" s="68">
        <f t="shared" si="126"/>
        <v>20</v>
      </c>
      <c r="AJ48" s="68">
        <f t="shared" si="126"/>
        <v>22.4</v>
      </c>
      <c r="AK48" s="68">
        <f t="shared" si="126"/>
        <v>20.799999999999997</v>
      </c>
      <c r="AL48" s="68">
        <f t="shared" si="126"/>
        <v>19.333333333333332</v>
      </c>
      <c r="AM48" s="68">
        <f t="shared" si="126"/>
        <v>16.666666666666668</v>
      </c>
      <c r="AN48" s="68">
        <f t="shared" si="126"/>
        <v>19.2</v>
      </c>
      <c r="AO48" s="68">
        <f t="shared" si="126"/>
        <v>24</v>
      </c>
      <c r="AP48" s="68">
        <f t="shared" si="126"/>
        <v>19.2</v>
      </c>
      <c r="AQ48" s="68">
        <f t="shared" si="126"/>
        <v>20.8</v>
      </c>
      <c r="AR48" s="68">
        <f>SUM(AR46:AR47)</f>
        <v>24</v>
      </c>
      <c r="AS48" s="68">
        <f>SUM(AS46:AS47)</f>
        <v>19.2</v>
      </c>
      <c r="AT48" s="68">
        <f t="shared" si="126"/>
        <v>14.666666666666666</v>
      </c>
      <c r="AU48" s="68">
        <f t="shared" si="126"/>
        <v>12</v>
      </c>
    </row>
    <row r="49" spans="1:86" s="71" customFormat="1" ht="15.75" x14ac:dyDescent="0.25">
      <c r="A49" s="101" t="s">
        <v>69</v>
      </c>
      <c r="B49" s="107">
        <v>6</v>
      </c>
      <c r="C49" s="108">
        <v>10</v>
      </c>
      <c r="D49" s="72"/>
      <c r="E49" s="72"/>
      <c r="F49" s="72"/>
      <c r="G49" s="72"/>
      <c r="H49" s="72"/>
      <c r="I49" s="72"/>
      <c r="J49" s="72"/>
      <c r="K49" s="72"/>
      <c r="L49" s="72"/>
      <c r="M49" s="72"/>
      <c r="N49" s="72"/>
      <c r="O49" s="72"/>
      <c r="P49" s="72"/>
      <c r="Q49" s="72"/>
      <c r="R49" s="5"/>
      <c r="S49" s="5"/>
      <c r="T49" s="5"/>
      <c r="U49" s="5"/>
      <c r="V49" s="3"/>
      <c r="W49" s="3"/>
      <c r="X49" s="5"/>
      <c r="Y49" s="5"/>
      <c r="Z49" s="88"/>
      <c r="AA49" s="74"/>
      <c r="AB49" s="74"/>
      <c r="AC49" s="74"/>
      <c r="AD49" s="74"/>
      <c r="AE49" s="74"/>
      <c r="AF49" s="74"/>
      <c r="AG49" s="74"/>
      <c r="AH49" s="74"/>
      <c r="AI49" s="74"/>
      <c r="AJ49" s="74"/>
      <c r="AK49" s="74"/>
      <c r="AL49" s="74"/>
      <c r="AM49" s="74"/>
      <c r="AN49" s="74"/>
      <c r="AO49" s="74"/>
      <c r="AP49" s="74"/>
      <c r="AQ49" s="74"/>
      <c r="AR49" s="74"/>
      <c r="AS49" s="74"/>
      <c r="AT49" s="74"/>
      <c r="AU49" s="74"/>
      <c r="AV49"/>
      <c r="AW49"/>
      <c r="AX49"/>
      <c r="AY49"/>
      <c r="AZ49"/>
      <c r="BA49"/>
      <c r="BB49"/>
      <c r="BC49"/>
      <c r="BD49"/>
      <c r="BE49"/>
      <c r="BF49"/>
      <c r="BG49"/>
      <c r="BH49"/>
      <c r="BI49"/>
      <c r="BJ49"/>
      <c r="BK49"/>
      <c r="BL49"/>
      <c r="BM49"/>
      <c r="BN49"/>
      <c r="BO49"/>
      <c r="BP49" s="74"/>
      <c r="BQ49" s="74"/>
      <c r="BR49" s="74"/>
      <c r="BS49" s="74"/>
      <c r="BT49" s="74"/>
      <c r="BU49" s="74"/>
      <c r="BV49" s="74"/>
      <c r="BW49" s="74"/>
      <c r="BX49" s="74"/>
      <c r="BY49" s="74"/>
      <c r="BZ49" s="74"/>
      <c r="CA49" s="74"/>
      <c r="CB49" s="74"/>
      <c r="CC49" s="74"/>
      <c r="CD49" s="74"/>
      <c r="CE49" s="74"/>
      <c r="CF49" s="74"/>
      <c r="CG49" s="74"/>
      <c r="CH49" s="127"/>
    </row>
    <row r="50" spans="1:86" s="27" customFormat="1" ht="15.75" x14ac:dyDescent="0.25">
      <c r="A50" s="1" t="s">
        <v>70</v>
      </c>
      <c r="B50" s="3"/>
      <c r="C50" s="94"/>
      <c r="D50" s="104">
        <v>8</v>
      </c>
      <c r="E50" s="110">
        <v>1</v>
      </c>
      <c r="F50" s="7">
        <v>1</v>
      </c>
      <c r="G50" s="7">
        <v>1</v>
      </c>
      <c r="H50" s="7">
        <v>1</v>
      </c>
      <c r="I50" s="7">
        <v>1</v>
      </c>
      <c r="J50" s="7">
        <v>2</v>
      </c>
      <c r="K50" s="103">
        <v>5</v>
      </c>
      <c r="L50" s="7">
        <v>3</v>
      </c>
      <c r="M50" s="7">
        <v>3</v>
      </c>
      <c r="N50" s="7">
        <v>5</v>
      </c>
      <c r="O50" s="7">
        <v>5</v>
      </c>
      <c r="P50" s="103">
        <v>5</v>
      </c>
      <c r="Q50" s="103">
        <v>1</v>
      </c>
      <c r="R50" s="103">
        <v>1</v>
      </c>
      <c r="S50" s="103">
        <v>5</v>
      </c>
      <c r="T50" s="103">
        <v>3</v>
      </c>
      <c r="U50" s="103">
        <v>1</v>
      </c>
      <c r="V50" s="7">
        <v>1</v>
      </c>
      <c r="W50" s="7">
        <v>1</v>
      </c>
      <c r="X50" s="103">
        <v>3</v>
      </c>
      <c r="Y50" s="103">
        <v>1</v>
      </c>
      <c r="Z50" s="123"/>
      <c r="AA50">
        <f>$D50*E50</f>
        <v>8</v>
      </c>
      <c r="AB50">
        <f t="shared" ref="AB50:AU50" si="127">$D50*F50</f>
        <v>8</v>
      </c>
      <c r="AC50">
        <f t="shared" si="127"/>
        <v>8</v>
      </c>
      <c r="AD50">
        <f t="shared" si="127"/>
        <v>8</v>
      </c>
      <c r="AE50">
        <f t="shared" si="127"/>
        <v>8</v>
      </c>
      <c r="AF50">
        <f t="shared" si="127"/>
        <v>16</v>
      </c>
      <c r="AG50">
        <f t="shared" si="127"/>
        <v>40</v>
      </c>
      <c r="AH50">
        <f t="shared" si="127"/>
        <v>24</v>
      </c>
      <c r="AI50">
        <f t="shared" si="127"/>
        <v>24</v>
      </c>
      <c r="AJ50">
        <f t="shared" si="127"/>
        <v>40</v>
      </c>
      <c r="AK50">
        <f t="shared" si="127"/>
        <v>40</v>
      </c>
      <c r="AL50">
        <f t="shared" si="127"/>
        <v>40</v>
      </c>
      <c r="AM50">
        <f t="shared" si="127"/>
        <v>8</v>
      </c>
      <c r="AN50">
        <f t="shared" si="127"/>
        <v>8</v>
      </c>
      <c r="AO50">
        <f t="shared" si="127"/>
        <v>40</v>
      </c>
      <c r="AP50">
        <f t="shared" si="127"/>
        <v>24</v>
      </c>
      <c r="AQ50">
        <f t="shared" si="127"/>
        <v>8</v>
      </c>
      <c r="AR50">
        <f t="shared" si="127"/>
        <v>8</v>
      </c>
      <c r="AS50">
        <f t="shared" si="127"/>
        <v>8</v>
      </c>
      <c r="AT50">
        <f t="shared" si="127"/>
        <v>24</v>
      </c>
      <c r="AU50">
        <f t="shared" si="127"/>
        <v>8</v>
      </c>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s="89"/>
    </row>
    <row r="51" spans="1:86" s="27" customFormat="1" ht="15.75" x14ac:dyDescent="0.25">
      <c r="A51" s="1" t="s">
        <v>71</v>
      </c>
      <c r="B51" s="5"/>
      <c r="C51" s="109"/>
      <c r="D51" s="114">
        <v>8</v>
      </c>
      <c r="E51" s="7">
        <v>0</v>
      </c>
      <c r="F51" s="7">
        <v>0</v>
      </c>
      <c r="G51" s="7">
        <v>0</v>
      </c>
      <c r="H51" s="7">
        <v>0</v>
      </c>
      <c r="I51" s="7">
        <v>0</v>
      </c>
      <c r="J51" s="7">
        <v>0</v>
      </c>
      <c r="K51" s="7">
        <v>4</v>
      </c>
      <c r="L51" s="7">
        <v>0</v>
      </c>
      <c r="M51" s="7">
        <v>0</v>
      </c>
      <c r="N51" s="7">
        <v>1</v>
      </c>
      <c r="O51" s="7">
        <v>1</v>
      </c>
      <c r="P51" s="7">
        <v>3</v>
      </c>
      <c r="Q51" s="7">
        <v>2</v>
      </c>
      <c r="R51" s="7">
        <v>0</v>
      </c>
      <c r="S51" s="7">
        <v>0</v>
      </c>
      <c r="T51" s="7">
        <v>0</v>
      </c>
      <c r="U51" s="7">
        <v>0</v>
      </c>
      <c r="V51" s="7">
        <v>0</v>
      </c>
      <c r="W51" s="7">
        <v>0</v>
      </c>
      <c r="X51" s="7">
        <v>2</v>
      </c>
      <c r="Y51" s="7">
        <v>3</v>
      </c>
      <c r="Z51" s="123"/>
      <c r="AA51">
        <f t="shared" ref="AA51:AA52" si="128">$D51*E51</f>
        <v>0</v>
      </c>
      <c r="AB51">
        <f t="shared" ref="AB51:AB52" si="129">$D51*F51</f>
        <v>0</v>
      </c>
      <c r="AC51">
        <f t="shared" ref="AC51:AC52" si="130">$D51*G51</f>
        <v>0</v>
      </c>
      <c r="AD51">
        <f t="shared" ref="AD51:AD52" si="131">$D51*H51</f>
        <v>0</v>
      </c>
      <c r="AE51">
        <f t="shared" ref="AE51:AE52" si="132">$D51*I51</f>
        <v>0</v>
      </c>
      <c r="AF51">
        <f t="shared" ref="AF51:AF52" si="133">$D51*J51</f>
        <v>0</v>
      </c>
      <c r="AG51">
        <f t="shared" ref="AG51:AG52" si="134">$D51*K51</f>
        <v>32</v>
      </c>
      <c r="AH51">
        <f t="shared" ref="AH51:AH52" si="135">$D51*L51</f>
        <v>0</v>
      </c>
      <c r="AI51">
        <f t="shared" ref="AI51:AI52" si="136">$D51*M51</f>
        <v>0</v>
      </c>
      <c r="AJ51">
        <f t="shared" ref="AJ51:AJ52" si="137">$D51*N51</f>
        <v>8</v>
      </c>
      <c r="AK51">
        <f t="shared" ref="AK51:AK52" si="138">$D51*O51</f>
        <v>8</v>
      </c>
      <c r="AL51">
        <f t="shared" ref="AL51:AL52" si="139">$D51*P51</f>
        <v>24</v>
      </c>
      <c r="AM51">
        <f t="shared" ref="AM51:AM52" si="140">$D51*Q51</f>
        <v>16</v>
      </c>
      <c r="AN51">
        <f t="shared" ref="AN51:AN52" si="141">$D51*R51</f>
        <v>0</v>
      </c>
      <c r="AO51">
        <f t="shared" ref="AO51:AO52" si="142">$D51*S51</f>
        <v>0</v>
      </c>
      <c r="AP51">
        <f t="shared" ref="AP51:AP52" si="143">$D51*T51</f>
        <v>0</v>
      </c>
      <c r="AQ51">
        <f t="shared" ref="AQ51:AQ52" si="144">$D51*U51</f>
        <v>0</v>
      </c>
      <c r="AR51">
        <f t="shared" ref="AR51:AR52" si="145">$D51*V51</f>
        <v>0</v>
      </c>
      <c r="AS51">
        <f t="shared" ref="AS51:AS52" si="146">$D51*W51</f>
        <v>0</v>
      </c>
      <c r="AT51">
        <f t="shared" ref="AT51:AT52" si="147">$D51*X51</f>
        <v>16</v>
      </c>
      <c r="AU51">
        <f t="shared" ref="AU51:AU52" si="148">$D51*Y51</f>
        <v>24</v>
      </c>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s="89"/>
    </row>
    <row r="52" spans="1:86" s="27" customFormat="1" ht="15.75" x14ac:dyDescent="0.25">
      <c r="A52" s="1" t="s">
        <v>72</v>
      </c>
      <c r="B52" s="5"/>
      <c r="C52" s="109"/>
      <c r="D52" s="114">
        <v>10</v>
      </c>
      <c r="E52" s="110">
        <v>4</v>
      </c>
      <c r="F52" s="7">
        <v>0</v>
      </c>
      <c r="G52" s="7">
        <v>3</v>
      </c>
      <c r="H52" s="7">
        <v>4</v>
      </c>
      <c r="I52" s="7">
        <v>4</v>
      </c>
      <c r="J52" s="7">
        <v>5</v>
      </c>
      <c r="K52" s="7">
        <v>5</v>
      </c>
      <c r="L52" s="7">
        <v>4</v>
      </c>
      <c r="M52" s="7">
        <v>4</v>
      </c>
      <c r="N52" s="7">
        <v>5</v>
      </c>
      <c r="O52" s="7">
        <v>3</v>
      </c>
      <c r="P52" s="7">
        <v>3</v>
      </c>
      <c r="Q52" s="7">
        <v>4</v>
      </c>
      <c r="R52" s="7">
        <v>4</v>
      </c>
      <c r="S52" s="7">
        <v>3</v>
      </c>
      <c r="T52" s="7">
        <v>2</v>
      </c>
      <c r="U52" s="7">
        <v>4</v>
      </c>
      <c r="V52" s="7">
        <v>5</v>
      </c>
      <c r="W52" s="7">
        <v>2</v>
      </c>
      <c r="X52" s="7">
        <v>5</v>
      </c>
      <c r="Y52" s="7">
        <v>4</v>
      </c>
      <c r="Z52" s="123"/>
      <c r="AA52">
        <f t="shared" si="128"/>
        <v>40</v>
      </c>
      <c r="AB52">
        <f t="shared" si="129"/>
        <v>0</v>
      </c>
      <c r="AC52">
        <f t="shared" si="130"/>
        <v>30</v>
      </c>
      <c r="AD52">
        <f t="shared" si="131"/>
        <v>40</v>
      </c>
      <c r="AE52">
        <f t="shared" si="132"/>
        <v>40</v>
      </c>
      <c r="AF52">
        <f t="shared" si="133"/>
        <v>50</v>
      </c>
      <c r="AG52">
        <f t="shared" si="134"/>
        <v>50</v>
      </c>
      <c r="AH52">
        <f t="shared" si="135"/>
        <v>40</v>
      </c>
      <c r="AI52">
        <f t="shared" si="136"/>
        <v>40</v>
      </c>
      <c r="AJ52">
        <f t="shared" si="137"/>
        <v>50</v>
      </c>
      <c r="AK52">
        <f t="shared" si="138"/>
        <v>30</v>
      </c>
      <c r="AL52">
        <f t="shared" si="139"/>
        <v>30</v>
      </c>
      <c r="AM52">
        <f t="shared" si="140"/>
        <v>40</v>
      </c>
      <c r="AN52">
        <f t="shared" si="141"/>
        <v>40</v>
      </c>
      <c r="AO52">
        <f t="shared" si="142"/>
        <v>30</v>
      </c>
      <c r="AP52">
        <f t="shared" si="143"/>
        <v>20</v>
      </c>
      <c r="AQ52">
        <f t="shared" si="144"/>
        <v>40</v>
      </c>
      <c r="AR52">
        <f t="shared" si="145"/>
        <v>50</v>
      </c>
      <c r="AS52">
        <f t="shared" si="146"/>
        <v>20</v>
      </c>
      <c r="AT52">
        <f t="shared" si="147"/>
        <v>50</v>
      </c>
      <c r="AU52">
        <f t="shared" si="148"/>
        <v>40</v>
      </c>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s="89"/>
    </row>
    <row r="53" spans="1:86" s="15" customFormat="1" ht="15.75" x14ac:dyDescent="0.25">
      <c r="A53" s="2" t="s">
        <v>73</v>
      </c>
      <c r="B53" s="111"/>
      <c r="C53" s="112"/>
      <c r="D53" s="69"/>
      <c r="E53" s="113"/>
      <c r="F53" s="68"/>
      <c r="G53" s="68"/>
      <c r="H53" s="68"/>
      <c r="I53" s="68"/>
      <c r="J53" s="68"/>
      <c r="K53" s="69"/>
      <c r="L53" s="68"/>
      <c r="M53" s="68"/>
      <c r="N53" s="68"/>
      <c r="O53" s="68"/>
      <c r="P53" s="69"/>
      <c r="Q53" s="69"/>
      <c r="R53" s="69"/>
      <c r="S53" s="69"/>
      <c r="T53" s="69"/>
      <c r="U53" s="69"/>
      <c r="V53" s="59"/>
      <c r="W53" s="59"/>
      <c r="X53" s="69"/>
      <c r="Y53" s="69"/>
      <c r="Z53" s="124"/>
      <c r="AA53" s="68">
        <f t="shared" ref="AA53:AH53" si="149">SUM(AA50:AA52)</f>
        <v>48</v>
      </c>
      <c r="AB53" s="68">
        <f t="shared" si="149"/>
        <v>8</v>
      </c>
      <c r="AC53" s="68">
        <f t="shared" si="149"/>
        <v>38</v>
      </c>
      <c r="AD53" s="68">
        <f t="shared" si="149"/>
        <v>48</v>
      </c>
      <c r="AE53" s="68">
        <f t="shared" si="149"/>
        <v>48</v>
      </c>
      <c r="AF53" s="68">
        <f t="shared" si="149"/>
        <v>66</v>
      </c>
      <c r="AG53" s="68">
        <f>SUM(AG50:AG52)</f>
        <v>122</v>
      </c>
      <c r="AH53" s="68">
        <f t="shared" si="149"/>
        <v>64</v>
      </c>
      <c r="AI53" s="68">
        <f t="shared" ref="AI53:AL53" si="150">SUM(AI50:AI52)</f>
        <v>64</v>
      </c>
      <c r="AJ53" s="68">
        <f t="shared" si="150"/>
        <v>98</v>
      </c>
      <c r="AK53" s="68">
        <f t="shared" si="150"/>
        <v>78</v>
      </c>
      <c r="AL53" s="68">
        <f t="shared" si="150"/>
        <v>94</v>
      </c>
      <c r="AM53" s="68">
        <f t="shared" ref="AM53" si="151">SUM(AM50:AM52)</f>
        <v>64</v>
      </c>
      <c r="AN53" s="68">
        <f t="shared" ref="AN53" si="152">SUM(AN50:AN52)</f>
        <v>48</v>
      </c>
      <c r="AO53" s="68">
        <f t="shared" ref="AO53" si="153">SUM(AO50:AO52)</f>
        <v>70</v>
      </c>
      <c r="AP53" s="68">
        <f t="shared" ref="AP53" si="154">SUM(AP50:AP52)</f>
        <v>44</v>
      </c>
      <c r="AQ53" s="68">
        <f t="shared" ref="AQ53" si="155">SUM(AQ50:AQ52)</f>
        <v>48</v>
      </c>
      <c r="AR53" s="68">
        <f t="shared" ref="AR53" si="156">SUM(AR50:AR52)</f>
        <v>58</v>
      </c>
      <c r="AS53" s="68">
        <f t="shared" ref="AS53" si="157">SUM(AS50:AS52)</f>
        <v>28</v>
      </c>
      <c r="AT53" s="68">
        <f t="shared" ref="AT53:AU53" si="158">SUM(AT50:AT52)</f>
        <v>90</v>
      </c>
      <c r="AU53" s="68">
        <f t="shared" si="158"/>
        <v>72</v>
      </c>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44"/>
    </row>
    <row r="54" spans="1:86" s="71" customFormat="1" ht="15.75" x14ac:dyDescent="0.25">
      <c r="A54" s="101" t="s">
        <v>74</v>
      </c>
      <c r="B54" s="74">
        <v>4</v>
      </c>
      <c r="C54" s="102">
        <v>15</v>
      </c>
      <c r="D54" s="7"/>
      <c r="E54" s="72"/>
      <c r="F54" s="7"/>
      <c r="G54" s="7"/>
      <c r="H54" s="7"/>
      <c r="I54" s="7"/>
      <c r="J54" s="7"/>
      <c r="K54" s="114"/>
      <c r="L54" s="7"/>
      <c r="M54" s="7"/>
      <c r="N54" s="7"/>
      <c r="O54" s="7"/>
      <c r="P54" s="114"/>
      <c r="Q54" s="114"/>
      <c r="R54" s="114"/>
      <c r="S54" s="114"/>
      <c r="T54" s="114"/>
      <c r="U54" s="114"/>
      <c r="V54"/>
      <c r="W54"/>
      <c r="X54" s="114"/>
      <c r="Y54" s="114"/>
      <c r="Z54" s="123"/>
      <c r="AA54" s="74"/>
      <c r="AB54" s="74"/>
      <c r="AC54" s="74"/>
      <c r="AD54" s="74"/>
      <c r="AE54" s="74"/>
      <c r="AF54" s="74"/>
      <c r="AG54" s="74"/>
      <c r="AH54" s="74"/>
      <c r="AI54" s="74"/>
      <c r="AJ54" s="74"/>
      <c r="AK54" s="74"/>
      <c r="AL54" s="74"/>
      <c r="AM54" s="74"/>
      <c r="AN54" s="74"/>
      <c r="AO54" s="74"/>
      <c r="AP54" s="74"/>
      <c r="AQ54" s="74"/>
      <c r="AR54" s="74"/>
      <c r="AS54" s="74"/>
      <c r="AT54" s="74"/>
      <c r="AU54" s="74"/>
      <c r="AV54"/>
      <c r="AW54"/>
      <c r="AX54"/>
      <c r="AY54"/>
      <c r="AZ54"/>
      <c r="BA54"/>
      <c r="BB54"/>
      <c r="BC54"/>
      <c r="BD54"/>
      <c r="BE54"/>
      <c r="BF54"/>
      <c r="BG54"/>
      <c r="BH54"/>
      <c r="BI54"/>
      <c r="BJ54"/>
      <c r="BK54"/>
      <c r="BL54"/>
      <c r="BM54"/>
      <c r="BN54"/>
      <c r="BO54"/>
      <c r="BP54" s="74"/>
      <c r="BQ54" s="74"/>
      <c r="BR54" s="74"/>
      <c r="BS54" s="74"/>
      <c r="BT54" s="74"/>
      <c r="BU54" s="74"/>
      <c r="BV54" s="74"/>
      <c r="BW54" s="74"/>
      <c r="BX54" s="74"/>
      <c r="BY54" s="74"/>
      <c r="BZ54" s="74"/>
      <c r="CA54" s="74"/>
      <c r="CB54" s="74"/>
      <c r="CC54" s="74"/>
      <c r="CD54" s="74"/>
      <c r="CE54" s="74"/>
      <c r="CF54" s="74"/>
      <c r="CG54" s="74"/>
      <c r="CH54" s="127"/>
    </row>
    <row r="55" spans="1:86" s="27" customFormat="1" ht="15.75" x14ac:dyDescent="0.25">
      <c r="A55" s="1" t="s">
        <v>75</v>
      </c>
      <c r="B55" s="5"/>
      <c r="C55" s="109"/>
      <c r="D55" s="114">
        <v>15</v>
      </c>
      <c r="E55" s="110">
        <v>4</v>
      </c>
      <c r="F55" s="7">
        <v>1</v>
      </c>
      <c r="G55" s="7">
        <v>3</v>
      </c>
      <c r="H55" s="7">
        <v>4</v>
      </c>
      <c r="I55" s="7">
        <v>1</v>
      </c>
      <c r="J55" s="7">
        <v>3</v>
      </c>
      <c r="K55" s="7">
        <v>5</v>
      </c>
      <c r="L55" s="7">
        <v>3</v>
      </c>
      <c r="M55" s="7">
        <v>3</v>
      </c>
      <c r="N55" s="7">
        <v>4</v>
      </c>
      <c r="O55" s="7">
        <v>3</v>
      </c>
      <c r="P55" s="7">
        <v>3</v>
      </c>
      <c r="Q55" s="7">
        <v>2</v>
      </c>
      <c r="R55" s="7">
        <v>4</v>
      </c>
      <c r="S55" s="7">
        <v>2</v>
      </c>
      <c r="T55" s="7">
        <v>1</v>
      </c>
      <c r="U55" s="7">
        <v>4</v>
      </c>
      <c r="V55" s="7">
        <v>3</v>
      </c>
      <c r="W55" s="7">
        <v>1</v>
      </c>
      <c r="X55" s="7">
        <v>1</v>
      </c>
      <c r="Y55" s="7">
        <v>5</v>
      </c>
      <c r="Z55" s="123"/>
      <c r="AA55">
        <f>$D55*E55</f>
        <v>60</v>
      </c>
      <c r="AB55">
        <f t="shared" ref="AB55:AU55" si="159">$D55*F55</f>
        <v>15</v>
      </c>
      <c r="AC55">
        <f t="shared" si="159"/>
        <v>45</v>
      </c>
      <c r="AD55">
        <f t="shared" si="159"/>
        <v>60</v>
      </c>
      <c r="AE55">
        <f t="shared" si="159"/>
        <v>15</v>
      </c>
      <c r="AF55">
        <f t="shared" si="159"/>
        <v>45</v>
      </c>
      <c r="AG55">
        <f t="shared" si="159"/>
        <v>75</v>
      </c>
      <c r="AH55">
        <f t="shared" si="159"/>
        <v>45</v>
      </c>
      <c r="AI55">
        <f t="shared" si="159"/>
        <v>45</v>
      </c>
      <c r="AJ55">
        <f t="shared" si="159"/>
        <v>60</v>
      </c>
      <c r="AK55">
        <f t="shared" si="159"/>
        <v>45</v>
      </c>
      <c r="AL55">
        <f t="shared" si="159"/>
        <v>45</v>
      </c>
      <c r="AM55">
        <f t="shared" si="159"/>
        <v>30</v>
      </c>
      <c r="AN55">
        <f t="shared" si="159"/>
        <v>60</v>
      </c>
      <c r="AO55">
        <f t="shared" si="159"/>
        <v>30</v>
      </c>
      <c r="AP55">
        <f t="shared" si="159"/>
        <v>15</v>
      </c>
      <c r="AQ55">
        <f t="shared" si="159"/>
        <v>60</v>
      </c>
      <c r="AR55">
        <f t="shared" si="159"/>
        <v>45</v>
      </c>
      <c r="AS55">
        <f t="shared" si="159"/>
        <v>15</v>
      </c>
      <c r="AT55">
        <f t="shared" si="159"/>
        <v>15</v>
      </c>
      <c r="AU55">
        <f t="shared" si="159"/>
        <v>75</v>
      </c>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s="89"/>
    </row>
    <row r="56" spans="1:86" s="27" customFormat="1" ht="15.75" x14ac:dyDescent="0.25">
      <c r="A56" s="1" t="s">
        <v>76</v>
      </c>
      <c r="B56" s="5"/>
      <c r="C56" s="109"/>
      <c r="D56" s="114">
        <v>12</v>
      </c>
      <c r="E56" s="110">
        <v>2</v>
      </c>
      <c r="F56" s="7">
        <v>1</v>
      </c>
      <c r="G56" s="7">
        <v>1</v>
      </c>
      <c r="H56" s="7">
        <v>2</v>
      </c>
      <c r="I56" s="7">
        <v>1</v>
      </c>
      <c r="J56" s="7">
        <v>2</v>
      </c>
      <c r="K56" s="7">
        <v>5</v>
      </c>
      <c r="L56" s="7">
        <v>1</v>
      </c>
      <c r="M56" s="7">
        <v>1</v>
      </c>
      <c r="N56" s="7">
        <v>1</v>
      </c>
      <c r="O56" s="7">
        <v>1</v>
      </c>
      <c r="P56" s="7">
        <v>1</v>
      </c>
      <c r="Q56" s="7">
        <v>1</v>
      </c>
      <c r="R56" s="7">
        <v>2</v>
      </c>
      <c r="S56" s="7">
        <v>2</v>
      </c>
      <c r="T56" s="7">
        <v>1</v>
      </c>
      <c r="U56" s="7">
        <v>4</v>
      </c>
      <c r="V56" s="7">
        <v>1</v>
      </c>
      <c r="W56" s="7">
        <v>2</v>
      </c>
      <c r="X56" s="7">
        <v>1</v>
      </c>
      <c r="Y56" s="7">
        <v>5</v>
      </c>
      <c r="Z56" s="123"/>
      <c r="AA56">
        <f>$D56*E56</f>
        <v>24</v>
      </c>
      <c r="AB56">
        <f t="shared" ref="AB56" si="160">$D56*F56</f>
        <v>12</v>
      </c>
      <c r="AC56">
        <f t="shared" ref="AC56" si="161">$D56*G56</f>
        <v>12</v>
      </c>
      <c r="AD56">
        <f t="shared" ref="AD56" si="162">$D56*H56</f>
        <v>24</v>
      </c>
      <c r="AE56">
        <f t="shared" ref="AE56" si="163">$D56*I56</f>
        <v>12</v>
      </c>
      <c r="AF56">
        <f t="shared" ref="AF56" si="164">$D56*J56</f>
        <v>24</v>
      </c>
      <c r="AG56">
        <f t="shared" ref="AG56" si="165">$D56*K56</f>
        <v>60</v>
      </c>
      <c r="AH56">
        <f t="shared" ref="AH56" si="166">$D56*L56</f>
        <v>12</v>
      </c>
      <c r="AI56">
        <f t="shared" ref="AI56" si="167">$D56*M56</f>
        <v>12</v>
      </c>
      <c r="AJ56">
        <f t="shared" ref="AJ56" si="168">$D56*N56</f>
        <v>12</v>
      </c>
      <c r="AK56">
        <f t="shared" ref="AK56" si="169">$D56*O56</f>
        <v>12</v>
      </c>
      <c r="AL56">
        <f t="shared" ref="AL56" si="170">$D56*P56</f>
        <v>12</v>
      </c>
      <c r="AM56">
        <f t="shared" ref="AM56" si="171">$D56*Q56</f>
        <v>12</v>
      </c>
      <c r="AN56">
        <f t="shared" ref="AN56" si="172">$D56*R56</f>
        <v>24</v>
      </c>
      <c r="AO56">
        <f t="shared" ref="AO56" si="173">$D56*S56</f>
        <v>24</v>
      </c>
      <c r="AP56">
        <f t="shared" ref="AP56" si="174">$D56*T56</f>
        <v>12</v>
      </c>
      <c r="AQ56">
        <f t="shared" ref="AQ56" si="175">$D56*U56</f>
        <v>48</v>
      </c>
      <c r="AR56">
        <f t="shared" ref="AR56" si="176">$D56*V56</f>
        <v>12</v>
      </c>
      <c r="AS56">
        <f t="shared" ref="AS56" si="177">$D56*W56</f>
        <v>24</v>
      </c>
      <c r="AT56">
        <f t="shared" ref="AT56" si="178">$D56*X56</f>
        <v>12</v>
      </c>
      <c r="AU56">
        <f t="shared" ref="AU56" si="179">$D56*Y56</f>
        <v>60</v>
      </c>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s="89"/>
    </row>
    <row r="57" spans="1:86" s="59" customFormat="1" x14ac:dyDescent="0.25">
      <c r="A57" s="2" t="s">
        <v>77</v>
      </c>
      <c r="C57" s="69">
        <f>C54+C49+C45+C38+C31+C27+C22+C17+C14</f>
        <v>100</v>
      </c>
      <c r="U57" s="59">
        <v>2</v>
      </c>
      <c r="Z57" s="82"/>
      <c r="AA57" s="59">
        <f>SUM(AA55:AA56)</f>
        <v>84</v>
      </c>
      <c r="AB57" s="59">
        <f t="shared" ref="AB57:AU57" si="180">SUM(AB55:AB56)</f>
        <v>27</v>
      </c>
      <c r="AC57" s="59">
        <f t="shared" si="180"/>
        <v>57</v>
      </c>
      <c r="AD57" s="59">
        <f t="shared" si="180"/>
        <v>84</v>
      </c>
      <c r="AE57" s="59">
        <f t="shared" si="180"/>
        <v>27</v>
      </c>
      <c r="AF57" s="59">
        <f t="shared" si="180"/>
        <v>69</v>
      </c>
      <c r="AG57" s="59">
        <f>SUM(AG55:AG56)</f>
        <v>135</v>
      </c>
      <c r="AH57" s="59">
        <f t="shared" si="180"/>
        <v>57</v>
      </c>
      <c r="AI57" s="59">
        <f t="shared" si="180"/>
        <v>57</v>
      </c>
      <c r="AJ57" s="59">
        <f t="shared" si="180"/>
        <v>72</v>
      </c>
      <c r="AK57" s="59">
        <f t="shared" si="180"/>
        <v>57</v>
      </c>
      <c r="AL57" s="59">
        <f t="shared" si="180"/>
        <v>57</v>
      </c>
      <c r="AM57" s="59">
        <f t="shared" si="180"/>
        <v>42</v>
      </c>
      <c r="AN57" s="59">
        <f t="shared" si="180"/>
        <v>84</v>
      </c>
      <c r="AO57" s="59">
        <f t="shared" si="180"/>
        <v>54</v>
      </c>
      <c r="AP57" s="59">
        <f t="shared" si="180"/>
        <v>27</v>
      </c>
      <c r="AQ57" s="59">
        <f t="shared" si="180"/>
        <v>108</v>
      </c>
      <c r="AR57" s="59">
        <f>SUM(AR55:AR56)</f>
        <v>57</v>
      </c>
      <c r="AS57" s="59">
        <f>SUM(AS55:AS56)</f>
        <v>39</v>
      </c>
      <c r="AT57" s="59">
        <f t="shared" si="180"/>
        <v>27</v>
      </c>
      <c r="AU57" s="59">
        <f t="shared" si="180"/>
        <v>135</v>
      </c>
    </row>
    <row r="58" spans="1:86" ht="45.75" x14ac:dyDescent="0.3">
      <c r="A58" s="70" t="s">
        <v>78</v>
      </c>
      <c r="C58" s="53" t="s">
        <v>79</v>
      </c>
      <c r="AA58" s="68">
        <f t="shared" ref="AA58:AU58" si="181">AA57+AA53+AA48+AA37+AA30+AA26+AA21+AA16</f>
        <v>687.95</v>
      </c>
      <c r="AB58" s="68">
        <f t="shared" si="181"/>
        <v>599.95000000000005</v>
      </c>
      <c r="AC58" s="68">
        <f t="shared" si="181"/>
        <v>457.53</v>
      </c>
      <c r="AD58" s="68">
        <f t="shared" si="181"/>
        <v>665.85</v>
      </c>
      <c r="AE58" s="68">
        <f t="shared" si="181"/>
        <v>500.79999999999995</v>
      </c>
      <c r="AF58" s="68">
        <f t="shared" si="181"/>
        <v>697.68</v>
      </c>
      <c r="AG58" s="68">
        <f t="shared" si="181"/>
        <v>740.5119047619047</v>
      </c>
      <c r="AH58" s="68">
        <f t="shared" si="181"/>
        <v>470.57</v>
      </c>
      <c r="AI58" s="68">
        <f t="shared" si="181"/>
        <v>554.72</v>
      </c>
      <c r="AJ58" s="68">
        <f t="shared" si="181"/>
        <v>688.17000000000007</v>
      </c>
      <c r="AK58" s="68">
        <f t="shared" si="181"/>
        <v>674.84999999999991</v>
      </c>
      <c r="AL58" s="68">
        <f t="shared" si="181"/>
        <v>602.42857142857133</v>
      </c>
      <c r="AM58" s="68">
        <f t="shared" si="181"/>
        <v>542.15476190476193</v>
      </c>
      <c r="AN58" s="68">
        <f t="shared" si="181"/>
        <v>624.79999999999995</v>
      </c>
      <c r="AO58" s="68">
        <f t="shared" si="181"/>
        <v>593.20000000000005</v>
      </c>
      <c r="AP58" s="68">
        <f t="shared" si="181"/>
        <v>557.6</v>
      </c>
      <c r="AQ58" s="68">
        <f t="shared" si="181"/>
        <v>642.6</v>
      </c>
      <c r="AR58" s="68">
        <f t="shared" si="181"/>
        <v>585.82000000000005</v>
      </c>
      <c r="AS58" s="68">
        <f t="shared" si="181"/>
        <v>424.87</v>
      </c>
      <c r="AT58" s="68">
        <f t="shared" si="181"/>
        <v>542.88095238095241</v>
      </c>
      <c r="AU58" s="68">
        <f t="shared" si="181"/>
        <v>602.20238095238108</v>
      </c>
    </row>
  </sheetData>
  <mergeCells count="2">
    <mergeCell ref="AA8:AL8"/>
    <mergeCell ref="A10:Y10"/>
  </mergeCells>
  <phoneticPr fontId="13" type="noConversion"/>
  <dataValidations count="1">
    <dataValidation type="whole" allowBlank="1" showInputMessage="1" showErrorMessage="1" sqref="C17 C22 C27 C31 C38 C45 C49 C54" xr:uid="{812E5218-0BAA-4108-82B5-211E43DD7E32}">
      <formula1>0</formula1>
      <formula2>100</formula2>
    </dataValidation>
  </dataValidations>
  <pageMargins left="0.25" right="0.25"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4CD1-D119-4EC5-9813-11D882488E6A}">
  <sheetPr codeName="Sheet1"/>
  <dimension ref="A1:F25"/>
  <sheetViews>
    <sheetView topLeftCell="A6" workbookViewId="0">
      <selection activeCell="D23" sqref="D23"/>
    </sheetView>
  </sheetViews>
  <sheetFormatPr defaultRowHeight="15" x14ac:dyDescent="0.25"/>
  <cols>
    <col min="1" max="1" width="27.140625" customWidth="1"/>
    <col min="4" max="4" width="20.5703125" customWidth="1"/>
    <col min="6" max="6" width="27.5703125" customWidth="1"/>
  </cols>
  <sheetData>
    <row r="1" spans="1:6" ht="18.75" x14ac:dyDescent="0.3">
      <c r="A1" s="14" t="s">
        <v>80</v>
      </c>
    </row>
    <row r="3" spans="1:6" x14ac:dyDescent="0.25">
      <c r="A3" s="59" t="s">
        <v>81</v>
      </c>
    </row>
    <row r="4" spans="1:6" ht="15.75" x14ac:dyDescent="0.25">
      <c r="A4" s="8" t="s">
        <v>82</v>
      </c>
      <c r="B4" s="8" t="s">
        <v>83</v>
      </c>
      <c r="C4" s="8" t="s">
        <v>84</v>
      </c>
      <c r="D4" s="8"/>
      <c r="E4" s="8"/>
      <c r="F4" s="8"/>
    </row>
    <row r="5" spans="1:6" x14ac:dyDescent="0.25">
      <c r="A5" s="2" t="s">
        <v>162</v>
      </c>
      <c r="B5">
        <v>740.5119047619047</v>
      </c>
      <c r="C5" s="114">
        <v>1</v>
      </c>
    </row>
    <row r="6" spans="1:6" x14ac:dyDescent="0.25">
      <c r="A6" s="2" t="s">
        <v>161</v>
      </c>
      <c r="B6">
        <v>697.68</v>
      </c>
      <c r="C6" s="114">
        <v>2</v>
      </c>
    </row>
    <row r="7" spans="1:6" x14ac:dyDescent="0.25">
      <c r="A7" s="2" t="s">
        <v>165</v>
      </c>
      <c r="B7">
        <v>688.17000000000007</v>
      </c>
      <c r="C7" s="114">
        <v>3</v>
      </c>
    </row>
    <row r="8" spans="1:6" x14ac:dyDescent="0.25">
      <c r="A8" s="2" t="s">
        <v>156</v>
      </c>
      <c r="B8">
        <v>687.95</v>
      </c>
      <c r="C8" s="114">
        <v>4</v>
      </c>
    </row>
    <row r="9" spans="1:6" x14ac:dyDescent="0.25">
      <c r="A9" s="2" t="s">
        <v>166</v>
      </c>
      <c r="B9">
        <v>674.84999999999991</v>
      </c>
      <c r="C9" s="114">
        <v>5</v>
      </c>
    </row>
    <row r="10" spans="1:6" x14ac:dyDescent="0.25">
      <c r="A10" s="2" t="s">
        <v>159</v>
      </c>
      <c r="B10">
        <v>665.85</v>
      </c>
      <c r="C10" s="114">
        <v>6</v>
      </c>
    </row>
    <row r="11" spans="1:6" x14ac:dyDescent="0.25">
      <c r="A11" s="2" t="s">
        <v>172</v>
      </c>
      <c r="B11">
        <v>642.6</v>
      </c>
      <c r="C11" s="114">
        <v>7</v>
      </c>
    </row>
    <row r="12" spans="1:6" x14ac:dyDescent="0.25">
      <c r="A12" s="2" t="s">
        <v>169</v>
      </c>
      <c r="B12">
        <v>624.79999999999995</v>
      </c>
      <c r="C12" s="114">
        <v>8</v>
      </c>
    </row>
    <row r="13" spans="1:6" x14ac:dyDescent="0.25">
      <c r="A13" s="2" t="s">
        <v>167</v>
      </c>
      <c r="B13">
        <v>602.42857142857133</v>
      </c>
      <c r="C13" s="114">
        <v>9</v>
      </c>
    </row>
    <row r="14" spans="1:6" x14ac:dyDescent="0.25">
      <c r="A14" s="2" t="s">
        <v>176</v>
      </c>
      <c r="B14">
        <v>602.20238095238108</v>
      </c>
      <c r="C14" s="114">
        <v>10</v>
      </c>
    </row>
    <row r="15" spans="1:6" x14ac:dyDescent="0.25">
      <c r="A15" s="2" t="s">
        <v>157</v>
      </c>
      <c r="B15">
        <v>599.95000000000005</v>
      </c>
      <c r="C15" s="114">
        <v>11</v>
      </c>
    </row>
    <row r="16" spans="1:6" x14ac:dyDescent="0.25">
      <c r="A16" s="2" t="s">
        <v>170</v>
      </c>
      <c r="B16">
        <v>593.20000000000005</v>
      </c>
      <c r="C16" s="114">
        <v>12</v>
      </c>
    </row>
    <row r="17" spans="1:3" x14ac:dyDescent="0.25">
      <c r="A17" s="2" t="s">
        <v>173</v>
      </c>
      <c r="B17">
        <v>585.82000000000005</v>
      </c>
      <c r="C17" s="114">
        <v>13</v>
      </c>
    </row>
    <row r="18" spans="1:3" x14ac:dyDescent="0.25">
      <c r="A18" s="2" t="s">
        <v>171</v>
      </c>
      <c r="B18">
        <v>557.6</v>
      </c>
      <c r="C18" s="114">
        <v>14</v>
      </c>
    </row>
    <row r="19" spans="1:3" x14ac:dyDescent="0.25">
      <c r="A19" s="2" t="s">
        <v>164</v>
      </c>
      <c r="B19">
        <v>554.72</v>
      </c>
      <c r="C19" s="114">
        <v>15</v>
      </c>
    </row>
    <row r="20" spans="1:3" x14ac:dyDescent="0.25">
      <c r="A20" s="2" t="s">
        <v>175</v>
      </c>
      <c r="B20">
        <v>542.88095238095241</v>
      </c>
      <c r="C20" s="114">
        <v>16</v>
      </c>
    </row>
    <row r="21" spans="1:3" x14ac:dyDescent="0.25">
      <c r="A21" s="2" t="s">
        <v>168</v>
      </c>
      <c r="B21">
        <v>542.15476190476193</v>
      </c>
      <c r="C21" s="114">
        <v>17</v>
      </c>
    </row>
    <row r="22" spans="1:3" x14ac:dyDescent="0.25">
      <c r="A22" s="2" t="s">
        <v>160</v>
      </c>
      <c r="B22">
        <v>500.79999999999995</v>
      </c>
      <c r="C22" s="114">
        <v>18</v>
      </c>
    </row>
    <row r="23" spans="1:3" x14ac:dyDescent="0.25">
      <c r="A23" s="2" t="s">
        <v>163</v>
      </c>
      <c r="B23">
        <v>470.57</v>
      </c>
      <c r="C23" s="114">
        <v>19</v>
      </c>
    </row>
    <row r="24" spans="1:3" x14ac:dyDescent="0.25">
      <c r="A24" s="2" t="s">
        <v>158</v>
      </c>
      <c r="B24">
        <v>457.53</v>
      </c>
      <c r="C24" s="114">
        <v>20</v>
      </c>
    </row>
    <row r="25" spans="1:3" x14ac:dyDescent="0.25">
      <c r="A25" s="2" t="s">
        <v>174</v>
      </c>
      <c r="B25">
        <v>424.87</v>
      </c>
      <c r="C25" s="114">
        <v>21</v>
      </c>
    </row>
  </sheetData>
  <sortState xmlns:xlrd2="http://schemas.microsoft.com/office/spreadsheetml/2017/richdata2" ref="A5:B25">
    <sortCondition descending="1" ref="B5:B2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5B3C2-933F-484D-B8C2-09664FF5030A}">
  <sheetPr codeName="Sheet2"/>
  <dimension ref="A2:CH58"/>
  <sheetViews>
    <sheetView topLeftCell="A42" zoomScale="105" zoomScaleNormal="105" workbookViewId="0">
      <selection activeCell="C12" sqref="C12"/>
    </sheetView>
  </sheetViews>
  <sheetFormatPr defaultRowHeight="15" x14ac:dyDescent="0.25"/>
  <cols>
    <col min="1" max="1" width="42.28515625" style="1" customWidth="1"/>
    <col min="2" max="2" width="11.42578125" customWidth="1"/>
    <col min="3" max="3" width="14.7109375" customWidth="1"/>
    <col min="4" max="10" width="15.42578125" customWidth="1"/>
    <col min="11" max="15" width="14.5703125" customWidth="1"/>
    <col min="16" max="16" width="9.140625" customWidth="1"/>
    <col min="17" max="23" width="11.140625" customWidth="1"/>
    <col min="24" max="25" width="9.140625" customWidth="1"/>
    <col min="26" max="26" width="9.140625" style="75"/>
    <col min="27" max="27" width="11.7109375" customWidth="1"/>
    <col min="30" max="30" width="10.7109375" customWidth="1"/>
    <col min="31" max="31" width="10.42578125" customWidth="1"/>
    <col min="36" max="36" width="11.140625" customWidth="1"/>
    <col min="37" max="42" width="9.140625" customWidth="1"/>
  </cols>
  <sheetData>
    <row r="2" spans="1:68" ht="18.75" x14ac:dyDescent="0.3">
      <c r="A2" s="26" t="s">
        <v>0</v>
      </c>
      <c r="B2" s="27"/>
      <c r="C2" s="27"/>
      <c r="D2" s="27"/>
      <c r="E2" s="27"/>
      <c r="F2" s="27"/>
      <c r="G2" s="27"/>
      <c r="H2" s="27"/>
      <c r="I2" s="27"/>
      <c r="J2" s="27"/>
      <c r="K2" s="27"/>
      <c r="L2" s="27"/>
      <c r="M2" s="27"/>
      <c r="N2" s="27"/>
      <c r="O2" s="27"/>
      <c r="P2" s="27"/>
      <c r="Q2" s="27"/>
      <c r="R2" s="27"/>
      <c r="S2" s="27"/>
      <c r="T2" s="27"/>
      <c r="U2" s="27"/>
      <c r="V2" s="27"/>
      <c r="W2" s="27"/>
      <c r="X2" s="27"/>
      <c r="Y2" s="27"/>
    </row>
    <row r="3" spans="1:68" ht="37.5" x14ac:dyDescent="0.3">
      <c r="A3" s="26" t="s">
        <v>1</v>
      </c>
      <c r="B3" s="27"/>
      <c r="C3" s="27"/>
      <c r="D3" s="27"/>
      <c r="E3" s="27"/>
      <c r="F3" s="27"/>
      <c r="G3" s="27"/>
      <c r="H3" s="27"/>
      <c r="I3" s="27"/>
      <c r="J3" s="27"/>
      <c r="K3" s="27"/>
      <c r="L3" s="27"/>
      <c r="M3" s="27"/>
      <c r="N3" s="27"/>
      <c r="O3" s="27"/>
      <c r="P3" s="27"/>
      <c r="Q3" s="27"/>
      <c r="R3" s="27"/>
      <c r="S3" s="27"/>
      <c r="T3" s="27"/>
      <c r="U3" s="27"/>
      <c r="V3" s="27"/>
      <c r="W3" s="27"/>
      <c r="X3" s="27"/>
      <c r="Y3" s="27"/>
    </row>
    <row r="4" spans="1:68" ht="18.75" hidden="1" customHeight="1" x14ac:dyDescent="0.3">
      <c r="A4" s="28">
        <v>44763</v>
      </c>
      <c r="B4" s="27"/>
      <c r="C4" s="27"/>
      <c r="D4" s="27"/>
      <c r="E4" s="27"/>
      <c r="F4" s="27"/>
      <c r="G4" s="27"/>
      <c r="H4" s="27"/>
      <c r="I4" s="27"/>
      <c r="J4" s="27"/>
      <c r="K4" s="27"/>
      <c r="L4" s="27"/>
      <c r="M4" s="27"/>
      <c r="N4" s="27"/>
      <c r="O4" s="27"/>
      <c r="P4" s="27"/>
      <c r="Q4" s="27"/>
      <c r="R4" s="27"/>
      <c r="S4" s="27"/>
      <c r="T4" s="27"/>
      <c r="U4" s="27"/>
      <c r="V4" s="27"/>
      <c r="W4" s="27"/>
      <c r="X4" s="27"/>
      <c r="Y4" s="27"/>
    </row>
    <row r="5" spans="1:68" ht="78" hidden="1" customHeight="1" x14ac:dyDescent="0.25">
      <c r="A5" s="29" t="s">
        <v>2</v>
      </c>
      <c r="B5" s="27"/>
      <c r="C5" s="27"/>
      <c r="D5" s="27"/>
      <c r="E5" s="27"/>
      <c r="F5" s="27"/>
      <c r="G5" s="27"/>
      <c r="H5" s="27"/>
      <c r="I5" s="27"/>
      <c r="J5" s="27"/>
      <c r="K5" s="27"/>
      <c r="L5" s="27"/>
      <c r="M5" s="27"/>
      <c r="N5" s="27"/>
      <c r="O5" s="27"/>
      <c r="P5" s="27"/>
      <c r="Q5" s="27"/>
      <c r="R5" s="27"/>
      <c r="S5" s="27"/>
      <c r="T5" s="27"/>
      <c r="U5" s="27"/>
      <c r="V5" s="27"/>
      <c r="W5" s="27"/>
      <c r="X5" s="27"/>
      <c r="Y5" s="27"/>
    </row>
    <row r="6" spans="1:68" ht="30" hidden="1" customHeight="1" x14ac:dyDescent="0.25">
      <c r="A6" s="30" t="s">
        <v>3</v>
      </c>
      <c r="B6" s="27"/>
      <c r="C6" s="27"/>
      <c r="D6" s="27"/>
      <c r="E6" s="27"/>
      <c r="F6" s="27"/>
      <c r="G6" s="27"/>
      <c r="H6" s="27"/>
      <c r="I6" s="27"/>
      <c r="J6" s="27"/>
      <c r="K6" s="27"/>
      <c r="L6" s="27"/>
      <c r="M6" s="27"/>
      <c r="N6" s="27"/>
      <c r="O6" s="27"/>
      <c r="P6" s="27"/>
      <c r="Q6" s="27"/>
      <c r="R6" s="27"/>
      <c r="S6" s="27"/>
      <c r="T6" s="27"/>
      <c r="U6" s="27"/>
      <c r="V6" s="27"/>
      <c r="W6" s="27"/>
      <c r="X6" s="27"/>
      <c r="Y6" s="27"/>
    </row>
    <row r="7" spans="1:68" ht="30" hidden="1" customHeight="1" x14ac:dyDescent="0.25">
      <c r="A7" s="31" t="s">
        <v>4</v>
      </c>
      <c r="B7" s="27"/>
      <c r="C7" s="27"/>
      <c r="D7" s="27"/>
      <c r="E7" s="27"/>
      <c r="F7" s="27"/>
      <c r="G7" s="27"/>
      <c r="H7" s="27"/>
      <c r="I7" s="27"/>
      <c r="J7" s="27"/>
      <c r="K7" s="27"/>
      <c r="L7" s="27"/>
      <c r="M7" s="27"/>
      <c r="N7" s="27"/>
      <c r="O7" s="27"/>
      <c r="P7" s="27"/>
      <c r="Q7" s="27"/>
      <c r="R7" s="27"/>
      <c r="S7" s="27"/>
      <c r="T7" s="27"/>
      <c r="U7" s="27"/>
      <c r="V7" s="27"/>
      <c r="W7" s="27"/>
      <c r="X7" s="27"/>
      <c r="Y7" s="27"/>
    </row>
    <row r="8" spans="1:68" ht="45" hidden="1" customHeight="1" x14ac:dyDescent="0.25">
      <c r="A8" s="16" t="s">
        <v>5</v>
      </c>
      <c r="B8" s="27"/>
      <c r="C8" s="27"/>
      <c r="D8" s="27"/>
      <c r="E8" s="27"/>
      <c r="F8" s="27"/>
      <c r="G8" s="27"/>
      <c r="H8" s="27"/>
      <c r="I8" s="27"/>
      <c r="J8" s="27"/>
      <c r="K8" s="27"/>
      <c r="L8" s="27"/>
      <c r="M8" s="27"/>
      <c r="N8" s="27"/>
      <c r="O8" s="27"/>
      <c r="P8" s="27"/>
      <c r="Q8" s="27"/>
      <c r="R8" s="27"/>
      <c r="S8" s="27"/>
      <c r="T8" s="27"/>
      <c r="U8" s="27"/>
      <c r="V8" s="27"/>
      <c r="W8" s="27"/>
      <c r="X8" s="27"/>
      <c r="Y8" s="27"/>
      <c r="Z8" s="15"/>
      <c r="AA8" s="138" t="s">
        <v>6</v>
      </c>
      <c r="AB8" s="138"/>
      <c r="AC8" s="138"/>
      <c r="AD8" s="138"/>
      <c r="AE8" s="138"/>
      <c r="AF8" s="138"/>
      <c r="AG8" s="138"/>
      <c r="AH8" s="138"/>
      <c r="AI8" s="138"/>
      <c r="AJ8" s="138"/>
      <c r="AK8" s="138"/>
      <c r="AL8" s="138"/>
      <c r="AM8" s="48"/>
    </row>
    <row r="9" spans="1:68" ht="15" hidden="1" customHeight="1" x14ac:dyDescent="0.25">
      <c r="A9" s="16"/>
      <c r="B9" s="27"/>
      <c r="C9" s="27"/>
      <c r="D9" s="27"/>
      <c r="E9" s="27"/>
      <c r="F9" s="27"/>
      <c r="G9" s="27"/>
      <c r="H9" s="27"/>
      <c r="I9" s="27"/>
      <c r="J9" s="27"/>
      <c r="K9" s="27"/>
      <c r="L9" s="27"/>
      <c r="M9" s="27"/>
      <c r="N9" s="27"/>
      <c r="O9" s="27"/>
      <c r="P9" s="27"/>
      <c r="Q9" s="27"/>
      <c r="R9" s="27"/>
      <c r="S9" s="27"/>
      <c r="T9" s="27"/>
      <c r="U9" s="27"/>
      <c r="V9" s="27"/>
      <c r="W9" s="27"/>
      <c r="X9" s="27"/>
      <c r="Y9" s="27"/>
      <c r="Z9" s="76"/>
      <c r="AA9" s="48"/>
      <c r="AB9" s="48"/>
      <c r="AC9" s="48"/>
      <c r="AD9" s="48"/>
      <c r="AE9" s="48"/>
      <c r="AF9" s="48"/>
      <c r="AG9" s="48"/>
      <c r="AH9" s="48"/>
      <c r="AI9" s="48"/>
      <c r="AJ9" s="48"/>
      <c r="AK9" s="48"/>
      <c r="AL9" s="48"/>
      <c r="AM9" s="48"/>
    </row>
    <row r="10" spans="1:68" s="54" customFormat="1" ht="18.75" x14ac:dyDescent="0.3">
      <c r="A10" s="139"/>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1"/>
      <c r="Z10" s="77"/>
      <c r="AA10" s="39"/>
      <c r="AB10" s="39"/>
      <c r="AC10" s="39"/>
      <c r="AD10" s="39"/>
      <c r="AE10" s="39"/>
      <c r="AF10" s="39"/>
      <c r="AG10" s="39"/>
      <c r="AH10" s="39"/>
      <c r="AI10" s="39"/>
      <c r="AJ10" s="39"/>
      <c r="AK10" s="39"/>
      <c r="AL10" s="39"/>
      <c r="AM10" s="39"/>
    </row>
    <row r="11" spans="1:68" s="54" customFormat="1" ht="18.75" x14ac:dyDescent="0.3">
      <c r="A11" s="90"/>
      <c r="B11" s="91"/>
      <c r="C11" s="91"/>
      <c r="D11" s="91"/>
      <c r="E11" s="91"/>
      <c r="F11" s="91"/>
      <c r="G11" s="91"/>
      <c r="H11" s="91"/>
      <c r="I11" s="91"/>
      <c r="J11" s="91"/>
      <c r="K11" s="91"/>
      <c r="L11" s="91"/>
      <c r="M11" s="91"/>
      <c r="N11" s="91"/>
      <c r="O11" s="91"/>
      <c r="P11" s="91"/>
      <c r="Q11" s="91"/>
      <c r="R11" s="91"/>
      <c r="S11" s="91"/>
      <c r="T11" s="91"/>
      <c r="U11" s="91"/>
      <c r="V11" s="91"/>
      <c r="W11" s="91"/>
      <c r="X11" s="91"/>
      <c r="Y11" s="115"/>
      <c r="Z11" s="77"/>
      <c r="AA11" s="39"/>
      <c r="AB11" s="39"/>
      <c r="AC11" s="39"/>
      <c r="AD11" s="39"/>
      <c r="AE11" s="39"/>
      <c r="AF11" s="39"/>
      <c r="AG11" s="39"/>
      <c r="AH11" s="39"/>
      <c r="AI11" s="39"/>
      <c r="AJ11" s="39"/>
      <c r="AK11" s="39"/>
      <c r="AL11" s="39"/>
      <c r="AM11" s="39"/>
    </row>
    <row r="12" spans="1:68" s="54" customFormat="1" ht="60.75" customHeight="1" x14ac:dyDescent="0.3">
      <c r="A12" s="90"/>
      <c r="B12" s="91"/>
      <c r="C12" s="91"/>
      <c r="D12" s="91"/>
      <c r="E12" s="91"/>
      <c r="F12" s="91"/>
      <c r="G12" s="91"/>
      <c r="H12" s="91"/>
      <c r="I12" s="91"/>
      <c r="J12" s="91"/>
      <c r="K12" s="91"/>
      <c r="L12" s="91"/>
      <c r="M12" s="91"/>
      <c r="N12" s="91"/>
      <c r="O12" s="91"/>
      <c r="P12" s="91"/>
      <c r="Q12" s="91"/>
      <c r="R12" s="91"/>
      <c r="S12" s="91"/>
      <c r="T12" s="91"/>
      <c r="U12" s="91"/>
      <c r="V12" s="91"/>
      <c r="W12" s="91"/>
      <c r="X12" s="91"/>
      <c r="Y12" s="115"/>
      <c r="Z12" s="77"/>
      <c r="AA12" s="39"/>
      <c r="AB12" s="39"/>
      <c r="AC12" s="39"/>
      <c r="AD12" s="39"/>
      <c r="AE12" s="39"/>
      <c r="AF12" s="39"/>
      <c r="AG12" s="39"/>
      <c r="AH12" s="39"/>
      <c r="AI12" s="39"/>
      <c r="AJ12" s="39"/>
      <c r="AK12" s="39"/>
      <c r="AL12" s="39"/>
      <c r="AM12" s="39"/>
    </row>
    <row r="13" spans="1:68" ht="75" x14ac:dyDescent="0.25">
      <c r="A13" s="2" t="s">
        <v>7</v>
      </c>
      <c r="B13" s="2" t="s">
        <v>8</v>
      </c>
      <c r="C13" s="2" t="s">
        <v>9</v>
      </c>
      <c r="D13" s="2" t="s">
        <v>10</v>
      </c>
      <c r="E13" s="2" t="s">
        <v>11</v>
      </c>
      <c r="F13" s="2" t="s">
        <v>12</v>
      </c>
      <c r="G13" s="2" t="s">
        <v>13</v>
      </c>
      <c r="H13" s="2" t="s">
        <v>14</v>
      </c>
      <c r="I13" s="2" t="s">
        <v>15</v>
      </c>
      <c r="J13" s="2" t="s">
        <v>16</v>
      </c>
      <c r="K13" s="122" t="s">
        <v>17</v>
      </c>
      <c r="L13" s="122" t="s">
        <v>18</v>
      </c>
      <c r="M13" s="2" t="s">
        <v>19</v>
      </c>
      <c r="N13" s="2" t="s">
        <v>20</v>
      </c>
      <c r="O13" s="2" t="s">
        <v>21</v>
      </c>
      <c r="P13" s="2" t="s">
        <v>22</v>
      </c>
      <c r="Q13" s="2" t="s">
        <v>23</v>
      </c>
      <c r="R13" s="2" t="s">
        <v>24</v>
      </c>
      <c r="S13" s="2" t="s">
        <v>25</v>
      </c>
      <c r="T13" s="2" t="s">
        <v>26</v>
      </c>
      <c r="U13" s="2" t="s">
        <v>27</v>
      </c>
      <c r="V13" s="2" t="s">
        <v>28</v>
      </c>
      <c r="W13" s="2" t="s">
        <v>29</v>
      </c>
      <c r="X13" s="2" t="s">
        <v>30</v>
      </c>
      <c r="Y13" s="2" t="s">
        <v>31</v>
      </c>
      <c r="Z13" s="78"/>
      <c r="AA13" s="2" t="s">
        <v>11</v>
      </c>
      <c r="AB13" s="2" t="s">
        <v>12</v>
      </c>
      <c r="AC13" s="2" t="s">
        <v>13</v>
      </c>
      <c r="AD13" s="2" t="s">
        <v>14</v>
      </c>
      <c r="AE13" s="2" t="s">
        <v>15</v>
      </c>
      <c r="AF13" s="2" t="s">
        <v>16</v>
      </c>
      <c r="AG13" s="2" t="s">
        <v>32</v>
      </c>
      <c r="AH13" s="2" t="s">
        <v>18</v>
      </c>
      <c r="AI13" s="2" t="s">
        <v>19</v>
      </c>
      <c r="AJ13" s="2" t="s">
        <v>20</v>
      </c>
      <c r="AK13" s="2" t="s">
        <v>21</v>
      </c>
      <c r="AL13" s="2" t="s">
        <v>22</v>
      </c>
      <c r="AM13" s="2" t="s">
        <v>23</v>
      </c>
      <c r="AN13" s="2" t="s">
        <v>24</v>
      </c>
      <c r="AO13" s="2" t="s">
        <v>25</v>
      </c>
      <c r="AP13" s="2" t="s">
        <v>26</v>
      </c>
      <c r="AQ13" s="2" t="s">
        <v>27</v>
      </c>
      <c r="AR13" s="2" t="s">
        <v>28</v>
      </c>
      <c r="AS13" s="2" t="s">
        <v>33</v>
      </c>
      <c r="AT13" s="2" t="s">
        <v>34</v>
      </c>
      <c r="AU13" s="2" t="s">
        <v>31</v>
      </c>
      <c r="AV13" s="2"/>
      <c r="AW13" s="2"/>
      <c r="AX13" s="2"/>
      <c r="AY13" s="2"/>
      <c r="AZ13" s="2"/>
      <c r="BA13" s="2"/>
      <c r="BB13" s="2"/>
      <c r="BC13" s="2"/>
      <c r="BD13" s="2"/>
      <c r="BE13" s="2"/>
      <c r="BF13" s="2"/>
      <c r="BG13" s="2"/>
      <c r="BH13" s="2"/>
      <c r="BI13" s="2"/>
      <c r="BJ13" s="2"/>
      <c r="BK13" s="2"/>
      <c r="BL13" s="2"/>
      <c r="BM13" s="2"/>
      <c r="BN13" s="2"/>
      <c r="BO13" s="2"/>
      <c r="BP13" s="2"/>
    </row>
    <row r="14" spans="1:68" ht="15.75" x14ac:dyDescent="0.25">
      <c r="A14" s="2" t="s">
        <v>35</v>
      </c>
      <c r="B14" s="1">
        <v>1</v>
      </c>
      <c r="C14" s="92">
        <v>15</v>
      </c>
      <c r="D14" s="93"/>
      <c r="E14" s="6"/>
      <c r="F14" s="6"/>
      <c r="G14" s="6"/>
      <c r="H14" s="6"/>
      <c r="I14" s="6"/>
      <c r="J14" s="6"/>
      <c r="K14" s="93"/>
      <c r="L14" s="6"/>
      <c r="M14" s="6"/>
      <c r="N14" s="6"/>
      <c r="O14" s="6"/>
      <c r="P14" s="93"/>
      <c r="Q14" s="93"/>
      <c r="R14" s="93"/>
      <c r="S14" s="93"/>
      <c r="T14" s="93"/>
      <c r="U14" s="93"/>
      <c r="V14" s="6"/>
      <c r="W14" s="6"/>
      <c r="X14" s="93"/>
      <c r="Y14" s="93"/>
      <c r="Z14" s="79"/>
      <c r="AA14" s="5"/>
      <c r="AB14" s="5"/>
      <c r="AC14" s="5"/>
      <c r="AD14" s="5"/>
      <c r="AE14" s="5"/>
      <c r="AF14" s="5"/>
      <c r="AG14" s="72"/>
      <c r="AH14" s="5"/>
      <c r="AI14" s="5"/>
      <c r="AJ14" s="5"/>
      <c r="AK14" s="5"/>
      <c r="AL14" s="72"/>
      <c r="AM14" s="5"/>
      <c r="AN14" s="5"/>
      <c r="AO14" s="5"/>
      <c r="AP14" s="5"/>
      <c r="AQ14" s="5"/>
      <c r="AR14" s="5"/>
      <c r="AS14" s="5"/>
      <c r="AT14" s="5"/>
      <c r="AU14" s="74"/>
    </row>
    <row r="15" spans="1:68" ht="77.25" customHeight="1" x14ac:dyDescent="0.25">
      <c r="A15" s="1" t="s">
        <v>36</v>
      </c>
      <c r="B15" s="3"/>
      <c r="C15" s="94"/>
      <c r="D15" s="95">
        <v>15</v>
      </c>
      <c r="E15" s="7">
        <v>4.5999999999999996</v>
      </c>
      <c r="F15" s="7">
        <v>3.8</v>
      </c>
      <c r="G15" s="7">
        <v>2.2000000000000002</v>
      </c>
      <c r="H15" s="7">
        <v>4.2</v>
      </c>
      <c r="I15" s="7">
        <v>2.4</v>
      </c>
      <c r="J15" s="7">
        <v>4</v>
      </c>
      <c r="K15" s="96">
        <v>3.7142857142857144</v>
      </c>
      <c r="L15" s="7">
        <v>2.2000000000000002</v>
      </c>
      <c r="M15" s="7">
        <v>2.4</v>
      </c>
      <c r="N15" s="7">
        <v>3.2</v>
      </c>
      <c r="O15" s="7">
        <v>3.2</v>
      </c>
      <c r="P15" s="96">
        <v>2.7142857142857144</v>
      </c>
      <c r="Q15" s="96">
        <v>3.4285714285714284</v>
      </c>
      <c r="R15" s="96">
        <v>3.6</v>
      </c>
      <c r="S15" s="96">
        <v>3.8</v>
      </c>
      <c r="T15" s="96">
        <v>3.8</v>
      </c>
      <c r="U15" s="96">
        <v>4.2</v>
      </c>
      <c r="V15" s="7">
        <v>2.33</v>
      </c>
      <c r="W15" s="7">
        <v>2</v>
      </c>
      <c r="X15" s="96">
        <v>2.8571428571428572</v>
      </c>
      <c r="Y15" s="96">
        <v>2.2857142857142856</v>
      </c>
      <c r="Z15" s="80"/>
      <c r="AA15" s="7">
        <v>69</v>
      </c>
      <c r="AB15" s="7">
        <v>57</v>
      </c>
      <c r="AC15" s="7">
        <v>33</v>
      </c>
      <c r="AD15" s="7">
        <v>63</v>
      </c>
      <c r="AE15" s="7">
        <v>36</v>
      </c>
      <c r="AF15" s="7">
        <v>60</v>
      </c>
      <c r="AG15" s="7">
        <v>55.714285714285715</v>
      </c>
      <c r="AH15" s="7">
        <v>33</v>
      </c>
      <c r="AI15" s="7">
        <v>36</v>
      </c>
      <c r="AJ15" s="7">
        <v>48</v>
      </c>
      <c r="AK15" s="7">
        <v>48</v>
      </c>
      <c r="AL15" s="7">
        <v>40.714285714285715</v>
      </c>
      <c r="AM15" s="7">
        <v>51.428571428571423</v>
      </c>
      <c r="AN15" s="7">
        <v>54</v>
      </c>
      <c r="AO15" s="7">
        <v>57</v>
      </c>
      <c r="AP15" s="7">
        <v>57</v>
      </c>
      <c r="AQ15" s="7">
        <v>63</v>
      </c>
      <c r="AR15" s="7">
        <v>34.950000000000003</v>
      </c>
      <c r="AS15" s="7">
        <v>30</v>
      </c>
      <c r="AT15" s="7">
        <v>42.857142857142861</v>
      </c>
      <c r="AU15" s="7">
        <v>34.285714285714285</v>
      </c>
    </row>
    <row r="16" spans="1:68" s="59" customFormat="1" ht="25.5" customHeight="1" x14ac:dyDescent="0.25">
      <c r="A16" s="2" t="s">
        <v>37</v>
      </c>
      <c r="B16" s="97"/>
      <c r="C16" s="98"/>
      <c r="D16" s="99"/>
      <c r="E16" s="7"/>
      <c r="F16" s="7"/>
      <c r="G16" s="7"/>
      <c r="H16" s="7"/>
      <c r="I16" s="7"/>
      <c r="J16" s="7"/>
      <c r="K16" s="100"/>
      <c r="L16" s="68"/>
      <c r="M16" s="68"/>
      <c r="N16" s="68"/>
      <c r="O16" s="68"/>
      <c r="P16" s="100"/>
      <c r="Q16" s="100"/>
      <c r="R16" s="96"/>
      <c r="S16" s="96"/>
      <c r="T16" s="96"/>
      <c r="U16" s="96"/>
      <c r="V16" s="7"/>
      <c r="W16" s="68"/>
      <c r="X16" s="100"/>
      <c r="Y16" s="100"/>
      <c r="Z16" s="81"/>
      <c r="AA16" s="68">
        <v>69</v>
      </c>
      <c r="AB16" s="68">
        <v>57</v>
      </c>
      <c r="AC16" s="68">
        <v>33</v>
      </c>
      <c r="AD16" s="68">
        <v>63</v>
      </c>
      <c r="AE16" s="68">
        <v>36</v>
      </c>
      <c r="AF16" s="68">
        <v>60</v>
      </c>
      <c r="AG16" s="68">
        <v>55.714285714285715</v>
      </c>
      <c r="AH16" s="68">
        <v>33</v>
      </c>
      <c r="AI16" s="68">
        <v>36</v>
      </c>
      <c r="AJ16" s="68">
        <v>48</v>
      </c>
      <c r="AK16" s="68">
        <v>48</v>
      </c>
      <c r="AL16" s="68">
        <v>40.714285714285715</v>
      </c>
      <c r="AM16" s="68">
        <v>51.428571428571423</v>
      </c>
      <c r="AN16" s="68">
        <v>54</v>
      </c>
      <c r="AO16" s="68">
        <v>57</v>
      </c>
      <c r="AP16" s="68">
        <v>57</v>
      </c>
      <c r="AQ16" s="68">
        <v>63</v>
      </c>
      <c r="AR16" s="68">
        <v>34.950000000000003</v>
      </c>
      <c r="AS16" s="68">
        <v>30</v>
      </c>
      <c r="AT16" s="68">
        <v>42.857142857142861</v>
      </c>
      <c r="AU16" s="68">
        <v>34.285714285714285</v>
      </c>
    </row>
    <row r="17" spans="1:86" s="74" customFormat="1" ht="15.75" x14ac:dyDescent="0.25">
      <c r="A17" s="101" t="s">
        <v>38</v>
      </c>
      <c r="B17" s="74">
        <v>2</v>
      </c>
      <c r="C17" s="102">
        <v>15</v>
      </c>
      <c r="D17"/>
      <c r="E17" s="3"/>
      <c r="F17" s="3"/>
      <c r="G17" s="3"/>
      <c r="H17" s="3"/>
      <c r="I17" s="3"/>
      <c r="J17" s="3"/>
      <c r="K17" s="5"/>
      <c r="L17" s="5"/>
      <c r="M17" s="5"/>
      <c r="N17" s="5"/>
      <c r="O17" s="5"/>
      <c r="P17" s="5"/>
      <c r="Q17" s="5"/>
      <c r="R17" s="3"/>
      <c r="S17" s="3"/>
      <c r="T17" s="117"/>
      <c r="U17" s="117"/>
      <c r="V17" s="5"/>
      <c r="W17" s="5"/>
      <c r="X17" s="5"/>
      <c r="Y17" s="5"/>
      <c r="Z17" s="81"/>
      <c r="AV17"/>
      <c r="AW17"/>
      <c r="AX17"/>
      <c r="AY17"/>
      <c r="AZ17"/>
      <c r="BA17"/>
      <c r="BB17"/>
      <c r="BC17"/>
      <c r="BD17"/>
      <c r="BE17"/>
      <c r="BF17"/>
      <c r="BG17"/>
      <c r="BH17"/>
      <c r="BI17"/>
      <c r="BJ17"/>
      <c r="BK17"/>
      <c r="BL17"/>
      <c r="BM17"/>
      <c r="BN17"/>
      <c r="BO17"/>
    </row>
    <row r="18" spans="1:86" ht="44.25" customHeight="1" x14ac:dyDescent="0.25">
      <c r="A18" s="1" t="s">
        <v>39</v>
      </c>
      <c r="B18" s="3"/>
      <c r="C18" s="94"/>
      <c r="D18" s="95">
        <v>12</v>
      </c>
      <c r="E18" s="7">
        <v>3.8</v>
      </c>
      <c r="F18" s="7">
        <v>4.2</v>
      </c>
      <c r="G18" s="7">
        <v>2.6</v>
      </c>
      <c r="H18" s="7">
        <v>3.6</v>
      </c>
      <c r="I18" s="7">
        <v>2.8</v>
      </c>
      <c r="J18" s="7">
        <v>4.2</v>
      </c>
      <c r="K18" s="103">
        <v>3</v>
      </c>
      <c r="L18" s="7">
        <v>3.2</v>
      </c>
      <c r="M18" s="7">
        <v>4</v>
      </c>
      <c r="N18" s="7">
        <v>3.6</v>
      </c>
      <c r="O18" s="7">
        <v>4</v>
      </c>
      <c r="P18" s="103">
        <v>3.1428571428571428</v>
      </c>
      <c r="Q18" s="103">
        <v>3</v>
      </c>
      <c r="R18" s="96">
        <v>2</v>
      </c>
      <c r="S18" s="96">
        <v>3</v>
      </c>
      <c r="T18" s="96">
        <v>4</v>
      </c>
      <c r="U18" s="96">
        <v>2</v>
      </c>
      <c r="V18" s="96">
        <v>4</v>
      </c>
      <c r="W18" s="96">
        <v>2.6</v>
      </c>
      <c r="X18" s="103">
        <v>3.1428571428571428</v>
      </c>
      <c r="Y18" s="103">
        <v>2.8571428571428572</v>
      </c>
      <c r="Z18" s="80"/>
      <c r="AA18" s="7">
        <v>45.599999999999994</v>
      </c>
      <c r="AB18" s="7">
        <v>50.400000000000006</v>
      </c>
      <c r="AC18" s="7">
        <v>31.200000000000003</v>
      </c>
      <c r="AD18" s="7">
        <v>43.2</v>
      </c>
      <c r="AE18" s="7">
        <v>33.599999999999994</v>
      </c>
      <c r="AF18" s="7">
        <v>50.400000000000006</v>
      </c>
      <c r="AG18" s="7">
        <v>36</v>
      </c>
      <c r="AH18" s="7">
        <v>38.400000000000006</v>
      </c>
      <c r="AI18" s="7">
        <v>48</v>
      </c>
      <c r="AJ18" s="7">
        <v>43.2</v>
      </c>
      <c r="AK18" s="7">
        <v>48</v>
      </c>
      <c r="AL18" s="7">
        <v>37.714285714285715</v>
      </c>
      <c r="AM18" s="7">
        <v>36</v>
      </c>
      <c r="AN18" s="7">
        <v>24</v>
      </c>
      <c r="AO18" s="7">
        <v>36</v>
      </c>
      <c r="AP18" s="7">
        <v>48</v>
      </c>
      <c r="AQ18" s="7">
        <v>24</v>
      </c>
      <c r="AR18" s="7">
        <v>48</v>
      </c>
      <c r="AS18" s="7">
        <v>31.200000000000003</v>
      </c>
      <c r="AT18" s="7">
        <v>37.714285714285715</v>
      </c>
      <c r="AU18" s="7">
        <v>34.285714285714285</v>
      </c>
    </row>
    <row r="19" spans="1:86" ht="62.25" customHeight="1" x14ac:dyDescent="0.25">
      <c r="A19" s="1" t="s">
        <v>40</v>
      </c>
      <c r="B19" s="3"/>
      <c r="C19" s="94"/>
      <c r="D19" s="104">
        <v>14</v>
      </c>
      <c r="E19" s="7">
        <v>4.2</v>
      </c>
      <c r="F19" s="7">
        <v>4</v>
      </c>
      <c r="G19" s="7">
        <v>2</v>
      </c>
      <c r="H19" s="7">
        <v>3.4</v>
      </c>
      <c r="I19" s="7">
        <v>2.2000000000000002</v>
      </c>
      <c r="J19" s="7">
        <v>4.5999999999999996</v>
      </c>
      <c r="K19" s="103">
        <v>3.2857142857142856</v>
      </c>
      <c r="L19" s="7">
        <v>1.8</v>
      </c>
      <c r="M19" s="7">
        <v>3.2</v>
      </c>
      <c r="N19" s="7">
        <v>3</v>
      </c>
      <c r="O19" s="7">
        <v>3.4</v>
      </c>
      <c r="P19" s="103">
        <v>2.8571428571428572</v>
      </c>
      <c r="Q19" s="103">
        <v>2.5714285714285716</v>
      </c>
      <c r="R19" s="96">
        <v>5</v>
      </c>
      <c r="S19" s="96">
        <v>3</v>
      </c>
      <c r="T19" s="96">
        <v>5</v>
      </c>
      <c r="U19" s="96">
        <v>3</v>
      </c>
      <c r="V19" s="96">
        <v>4</v>
      </c>
      <c r="W19" s="7">
        <v>3</v>
      </c>
      <c r="X19" s="103">
        <v>3</v>
      </c>
      <c r="Y19" s="103">
        <v>2.8571428571428572</v>
      </c>
      <c r="Z19" s="80"/>
      <c r="AA19" s="7">
        <v>58.800000000000004</v>
      </c>
      <c r="AB19" s="7">
        <v>56</v>
      </c>
      <c r="AC19" s="7">
        <v>28</v>
      </c>
      <c r="AD19" s="7">
        <v>47.6</v>
      </c>
      <c r="AE19" s="7">
        <v>30.800000000000004</v>
      </c>
      <c r="AF19" s="7">
        <v>64.399999999999991</v>
      </c>
      <c r="AG19" s="7">
        <v>46</v>
      </c>
      <c r="AH19" s="7">
        <v>25.2</v>
      </c>
      <c r="AI19" s="7">
        <v>44.800000000000004</v>
      </c>
      <c r="AJ19" s="7">
        <v>42</v>
      </c>
      <c r="AK19" s="7">
        <v>47.6</v>
      </c>
      <c r="AL19" s="7">
        <v>40</v>
      </c>
      <c r="AM19" s="7">
        <v>36</v>
      </c>
      <c r="AN19" s="7">
        <v>70</v>
      </c>
      <c r="AO19" s="7">
        <v>42</v>
      </c>
      <c r="AP19" s="7">
        <v>70</v>
      </c>
      <c r="AQ19" s="7">
        <v>42</v>
      </c>
      <c r="AR19" s="7">
        <v>56</v>
      </c>
      <c r="AS19" s="7">
        <v>42</v>
      </c>
      <c r="AT19" s="7">
        <v>42</v>
      </c>
      <c r="AU19" s="7">
        <v>40</v>
      </c>
    </row>
    <row r="20" spans="1:86" ht="31.5" customHeight="1" x14ac:dyDescent="0.25">
      <c r="A20" s="1" t="s">
        <v>41</v>
      </c>
      <c r="B20" s="3"/>
      <c r="C20" s="94"/>
      <c r="D20" s="104">
        <v>12</v>
      </c>
      <c r="E20" s="7">
        <v>3.4</v>
      </c>
      <c r="F20" s="7">
        <v>3.4</v>
      </c>
      <c r="G20" s="7">
        <v>1.2</v>
      </c>
      <c r="H20" s="7">
        <v>3.4</v>
      </c>
      <c r="I20" s="7">
        <v>2</v>
      </c>
      <c r="J20" s="7">
        <v>3.6</v>
      </c>
      <c r="K20" s="103">
        <v>3.7142857142857144</v>
      </c>
      <c r="L20" s="7">
        <v>2.6</v>
      </c>
      <c r="M20" s="7">
        <v>3</v>
      </c>
      <c r="N20" s="7">
        <v>3.8</v>
      </c>
      <c r="O20" s="7">
        <v>3.4</v>
      </c>
      <c r="P20" s="103">
        <v>3.2857142857142856</v>
      </c>
      <c r="Q20" s="103">
        <v>3.4285714285714284</v>
      </c>
      <c r="R20" s="96">
        <v>5</v>
      </c>
      <c r="S20" s="96">
        <v>2</v>
      </c>
      <c r="T20" s="96">
        <v>3</v>
      </c>
      <c r="U20" s="96">
        <v>5</v>
      </c>
      <c r="V20" s="96">
        <v>3.66</v>
      </c>
      <c r="W20" s="7">
        <v>2.2000000000000002</v>
      </c>
      <c r="X20" s="103">
        <v>3.2857142857142856</v>
      </c>
      <c r="Y20" s="103">
        <v>2.8571428571428572</v>
      </c>
      <c r="Z20" s="80"/>
      <c r="AA20" s="7">
        <v>40.799999999999997</v>
      </c>
      <c r="AB20" s="7">
        <v>40.799999999999997</v>
      </c>
      <c r="AC20" s="7">
        <v>14.399999999999999</v>
      </c>
      <c r="AD20" s="7">
        <v>40.799999999999997</v>
      </c>
      <c r="AE20" s="7">
        <v>24</v>
      </c>
      <c r="AF20" s="7">
        <v>43.2</v>
      </c>
      <c r="AG20" s="7">
        <v>44.571428571428569</v>
      </c>
      <c r="AH20" s="7">
        <v>31.200000000000003</v>
      </c>
      <c r="AI20" s="7">
        <v>36</v>
      </c>
      <c r="AJ20" s="7">
        <v>45.599999999999994</v>
      </c>
      <c r="AK20" s="7">
        <v>40.799999999999997</v>
      </c>
      <c r="AL20" s="7">
        <v>39.428571428571431</v>
      </c>
      <c r="AM20" s="7">
        <v>41.142857142857139</v>
      </c>
      <c r="AN20" s="7">
        <v>60</v>
      </c>
      <c r="AO20" s="7">
        <v>24</v>
      </c>
      <c r="AP20" s="7">
        <v>36</v>
      </c>
      <c r="AQ20" s="7">
        <v>60</v>
      </c>
      <c r="AR20" s="7">
        <v>43.92</v>
      </c>
      <c r="AS20" s="7">
        <v>26.400000000000002</v>
      </c>
      <c r="AT20" s="7">
        <v>39.428571428571431</v>
      </c>
      <c r="AU20" s="7">
        <v>34.285714285714285</v>
      </c>
    </row>
    <row r="21" spans="1:86" s="59" customFormat="1" ht="31.5" customHeight="1" x14ac:dyDescent="0.25">
      <c r="A21" s="2" t="s">
        <v>42</v>
      </c>
      <c r="B21" s="97"/>
      <c r="C21" s="98"/>
      <c r="D21" s="105"/>
      <c r="E21" s="7"/>
      <c r="F21" s="68"/>
      <c r="G21" s="68"/>
      <c r="H21" s="68"/>
      <c r="I21" s="68"/>
      <c r="J21" s="68"/>
      <c r="K21" s="106"/>
      <c r="L21" s="68"/>
      <c r="M21" s="68"/>
      <c r="N21" s="68"/>
      <c r="O21" s="68"/>
      <c r="P21" s="106"/>
      <c r="Q21" s="106"/>
      <c r="R21" s="96"/>
      <c r="S21" s="96"/>
      <c r="T21" s="96"/>
      <c r="U21" s="96"/>
      <c r="V21" s="96"/>
      <c r="W21" s="68"/>
      <c r="X21" s="106"/>
      <c r="Y21" s="106"/>
      <c r="Z21" s="81"/>
      <c r="AA21" s="68">
        <v>145.19999999999999</v>
      </c>
      <c r="AB21" s="68">
        <v>147.19999999999999</v>
      </c>
      <c r="AC21" s="68">
        <v>73.599999999999994</v>
      </c>
      <c r="AD21" s="68">
        <v>131.60000000000002</v>
      </c>
      <c r="AE21" s="68">
        <v>88.4</v>
      </c>
      <c r="AF21" s="68">
        <v>158</v>
      </c>
      <c r="AG21" s="68">
        <v>126.57142857142857</v>
      </c>
      <c r="AH21" s="68">
        <v>94.800000000000011</v>
      </c>
      <c r="AI21" s="68">
        <v>128.80000000000001</v>
      </c>
      <c r="AJ21" s="68">
        <v>130.80000000000001</v>
      </c>
      <c r="AK21" s="68">
        <v>136.39999999999998</v>
      </c>
      <c r="AL21" s="68">
        <v>117.14285714285715</v>
      </c>
      <c r="AM21" s="68">
        <v>113.14285714285714</v>
      </c>
      <c r="AN21" s="68">
        <v>154</v>
      </c>
      <c r="AO21" s="68">
        <v>102</v>
      </c>
      <c r="AP21" s="68">
        <v>154</v>
      </c>
      <c r="AQ21" s="68">
        <v>126</v>
      </c>
      <c r="AR21" s="68">
        <v>147.92000000000002</v>
      </c>
      <c r="AS21" s="68">
        <v>99.600000000000009</v>
      </c>
      <c r="AT21" s="68">
        <v>119.14285714285715</v>
      </c>
      <c r="AU21" s="68">
        <v>108.57142857142856</v>
      </c>
      <c r="AV21" s="125"/>
      <c r="AW21" s="68"/>
      <c r="AX21" s="68"/>
      <c r="AY21" s="68"/>
      <c r="AZ21" s="68"/>
      <c r="BA21" s="125"/>
      <c r="BB21" s="68"/>
      <c r="BC21" s="68"/>
      <c r="BD21" s="68"/>
      <c r="BE21" s="68"/>
      <c r="BF21" s="68"/>
      <c r="BG21" s="68"/>
      <c r="BH21" s="68"/>
      <c r="BI21" s="125"/>
      <c r="BJ21" s="68"/>
      <c r="BK21" s="125"/>
      <c r="BL21" s="68"/>
      <c r="BM21" s="68"/>
      <c r="BN21" s="68"/>
      <c r="BO21" s="68"/>
      <c r="BP21" s="68"/>
      <c r="BQ21" s="68"/>
      <c r="BR21" s="68"/>
      <c r="BS21" s="68"/>
      <c r="BT21" s="68"/>
      <c r="BU21" s="68"/>
      <c r="BV21" s="68"/>
      <c r="BW21" s="68"/>
      <c r="BX21" s="68"/>
      <c r="BY21" s="68"/>
      <c r="BZ21" s="68"/>
      <c r="CA21" s="68"/>
      <c r="CB21" s="68"/>
      <c r="CC21" s="68"/>
      <c r="CD21" s="68"/>
      <c r="CE21" s="68"/>
      <c r="CF21" s="68"/>
      <c r="CG21" s="68"/>
      <c r="CH21" s="68"/>
    </row>
    <row r="22" spans="1:86" s="74" customFormat="1" ht="15.75" x14ac:dyDescent="0.25">
      <c r="A22" s="101" t="s">
        <v>43</v>
      </c>
      <c r="B22" s="74">
        <v>3</v>
      </c>
      <c r="C22" s="102">
        <v>15</v>
      </c>
      <c r="D22"/>
      <c r="E22" s="3"/>
      <c r="F22" s="5"/>
      <c r="G22" s="5"/>
      <c r="H22" s="5"/>
      <c r="I22" s="5"/>
      <c r="J22" s="5"/>
      <c r="K22" s="116"/>
      <c r="L22" s="5"/>
      <c r="M22" s="5"/>
      <c r="N22" s="5"/>
      <c r="O22" s="5"/>
      <c r="P22" s="116"/>
      <c r="Q22" s="116"/>
      <c r="R22" s="117"/>
      <c r="S22" s="117"/>
      <c r="T22" s="117"/>
      <c r="U22" s="117"/>
      <c r="V22" s="117"/>
      <c r="W22" s="5"/>
      <c r="X22" s="116"/>
      <c r="Y22" s="116"/>
      <c r="Z22" s="80"/>
      <c r="AA22" s="73"/>
      <c r="AB22" s="73"/>
      <c r="AC22" s="73"/>
      <c r="AD22" s="73"/>
      <c r="AE22" s="73"/>
      <c r="AF22" s="73"/>
      <c r="AG22" s="73"/>
      <c r="AH22" s="73"/>
      <c r="AI22" s="73"/>
      <c r="AJ22" s="73"/>
      <c r="AK22" s="73"/>
      <c r="AL22" s="73"/>
      <c r="AM22" s="73"/>
      <c r="AN22" s="73"/>
      <c r="AO22" s="73"/>
      <c r="AP22" s="73"/>
      <c r="AQ22" s="73"/>
      <c r="AR22" s="73"/>
      <c r="AS22" s="73"/>
      <c r="AT22" s="73"/>
      <c r="AV22"/>
      <c r="AW22"/>
      <c r="AX22"/>
      <c r="AY22"/>
      <c r="AZ22"/>
      <c r="BA22"/>
      <c r="BB22"/>
      <c r="BC22"/>
      <c r="BD22"/>
      <c r="BE22"/>
      <c r="BF22"/>
      <c r="BG22"/>
      <c r="BH22"/>
      <c r="BI22"/>
      <c r="BJ22"/>
      <c r="BK22"/>
      <c r="BL22"/>
      <c r="BM22"/>
      <c r="BN22"/>
      <c r="BO22"/>
    </row>
    <row r="23" spans="1:86" ht="15.75" x14ac:dyDescent="0.25">
      <c r="A23" s="1" t="s">
        <v>44</v>
      </c>
      <c r="B23" s="3"/>
      <c r="C23" s="94"/>
      <c r="D23" s="104">
        <v>10</v>
      </c>
      <c r="E23" s="7">
        <v>2</v>
      </c>
      <c r="F23" s="7">
        <v>4</v>
      </c>
      <c r="G23" s="7">
        <v>1</v>
      </c>
      <c r="H23" s="7">
        <v>2.5</v>
      </c>
      <c r="I23" s="7">
        <v>3.5</v>
      </c>
      <c r="J23" s="7">
        <v>3.5</v>
      </c>
      <c r="K23" s="103">
        <v>3</v>
      </c>
      <c r="L23" s="7">
        <v>2</v>
      </c>
      <c r="M23" s="7">
        <v>2</v>
      </c>
      <c r="N23" s="7">
        <v>3</v>
      </c>
      <c r="O23" s="7">
        <v>3</v>
      </c>
      <c r="P23" s="103">
        <v>3</v>
      </c>
      <c r="Q23" s="103">
        <v>2.3333333333333335</v>
      </c>
      <c r="R23" s="96">
        <v>2</v>
      </c>
      <c r="S23" s="96">
        <v>2.5</v>
      </c>
      <c r="T23" s="96">
        <v>1.5</v>
      </c>
      <c r="U23" s="96">
        <v>2</v>
      </c>
      <c r="V23" s="96">
        <v>1</v>
      </c>
      <c r="W23" s="7">
        <v>1</v>
      </c>
      <c r="X23" s="103">
        <v>2.3333333333333335</v>
      </c>
      <c r="Y23" s="103">
        <v>3</v>
      </c>
      <c r="Z23" s="80"/>
      <c r="AA23" s="7">
        <v>20</v>
      </c>
      <c r="AB23" s="7">
        <v>40</v>
      </c>
      <c r="AC23" s="7">
        <v>10</v>
      </c>
      <c r="AD23" s="7">
        <v>25</v>
      </c>
      <c r="AE23" s="7">
        <v>35</v>
      </c>
      <c r="AF23" s="7">
        <v>35</v>
      </c>
      <c r="AG23" s="7">
        <v>30</v>
      </c>
      <c r="AH23" s="7">
        <v>20</v>
      </c>
      <c r="AI23" s="7">
        <v>20</v>
      </c>
      <c r="AJ23" s="7">
        <v>30</v>
      </c>
      <c r="AK23" s="7">
        <v>30</v>
      </c>
      <c r="AL23" s="7">
        <v>30</v>
      </c>
      <c r="AM23" s="7">
        <v>23.333333333333336</v>
      </c>
      <c r="AN23" s="7">
        <v>20</v>
      </c>
      <c r="AO23" s="7">
        <v>25</v>
      </c>
      <c r="AP23" s="7">
        <v>15</v>
      </c>
      <c r="AQ23" s="7">
        <v>20</v>
      </c>
      <c r="AR23" s="7">
        <v>10</v>
      </c>
      <c r="AS23" s="7">
        <v>10</v>
      </c>
      <c r="AT23" s="7">
        <v>23.333333333333336</v>
      </c>
      <c r="AU23" s="7">
        <v>30</v>
      </c>
    </row>
    <row r="24" spans="1:86" ht="30" customHeight="1" x14ac:dyDescent="0.25">
      <c r="A24" s="1" t="s">
        <v>45</v>
      </c>
      <c r="B24" s="3"/>
      <c r="C24" s="94"/>
      <c r="D24" s="104">
        <v>15</v>
      </c>
      <c r="E24" s="7">
        <v>2</v>
      </c>
      <c r="F24" s="7">
        <v>3</v>
      </c>
      <c r="G24" s="7">
        <v>1</v>
      </c>
      <c r="H24" s="7">
        <v>3</v>
      </c>
      <c r="I24" s="7">
        <v>4</v>
      </c>
      <c r="J24" s="7">
        <v>2</v>
      </c>
      <c r="K24" s="103">
        <v>2.5</v>
      </c>
      <c r="L24" s="7">
        <v>2</v>
      </c>
      <c r="M24" s="7">
        <v>2</v>
      </c>
      <c r="N24" s="7">
        <v>4</v>
      </c>
      <c r="O24" s="7">
        <v>4</v>
      </c>
      <c r="P24" s="103">
        <v>2.75</v>
      </c>
      <c r="Q24" s="103">
        <v>2.25</v>
      </c>
      <c r="R24" s="96">
        <v>3</v>
      </c>
      <c r="S24" s="96">
        <v>2</v>
      </c>
      <c r="T24" s="96">
        <v>2</v>
      </c>
      <c r="U24" s="96">
        <v>2</v>
      </c>
      <c r="V24" s="96">
        <v>1</v>
      </c>
      <c r="W24" s="7">
        <v>1</v>
      </c>
      <c r="X24" s="103">
        <v>2.25</v>
      </c>
      <c r="Y24" s="103">
        <v>2.5</v>
      </c>
      <c r="Z24" s="80"/>
      <c r="AA24" s="7">
        <v>30</v>
      </c>
      <c r="AB24" s="7">
        <v>45</v>
      </c>
      <c r="AC24" s="7">
        <v>15</v>
      </c>
      <c r="AD24" s="7">
        <v>45</v>
      </c>
      <c r="AE24" s="7">
        <v>60</v>
      </c>
      <c r="AF24" s="7">
        <v>30</v>
      </c>
      <c r="AG24" s="7">
        <v>37.5</v>
      </c>
      <c r="AH24" s="7">
        <v>30</v>
      </c>
      <c r="AI24" s="7">
        <v>30</v>
      </c>
      <c r="AJ24" s="7">
        <v>60</v>
      </c>
      <c r="AK24" s="7">
        <v>60</v>
      </c>
      <c r="AL24" s="7">
        <v>41.25</v>
      </c>
      <c r="AM24" s="7">
        <v>33.75</v>
      </c>
      <c r="AN24" s="7">
        <v>45</v>
      </c>
      <c r="AO24" s="7">
        <v>30</v>
      </c>
      <c r="AP24" s="7">
        <v>30</v>
      </c>
      <c r="AQ24" s="7">
        <v>30</v>
      </c>
      <c r="AR24" s="7">
        <v>15</v>
      </c>
      <c r="AS24" s="7">
        <v>15</v>
      </c>
      <c r="AT24" s="7">
        <v>33.75</v>
      </c>
      <c r="AU24" s="7">
        <v>37.5</v>
      </c>
    </row>
    <row r="25" spans="1:86" ht="15.75" x14ac:dyDescent="0.25">
      <c r="A25" s="1" t="s">
        <v>46</v>
      </c>
      <c r="B25" s="3"/>
      <c r="C25" s="94"/>
      <c r="D25" s="104">
        <v>15</v>
      </c>
      <c r="E25" s="7">
        <v>3.33</v>
      </c>
      <c r="F25" s="7">
        <v>2.83</v>
      </c>
      <c r="G25" s="7">
        <v>2.83</v>
      </c>
      <c r="H25" s="7">
        <v>3.33</v>
      </c>
      <c r="I25" s="7">
        <v>1.5</v>
      </c>
      <c r="J25" s="7">
        <v>2.5</v>
      </c>
      <c r="K25" s="103">
        <v>2.75</v>
      </c>
      <c r="L25" s="7">
        <v>1.67</v>
      </c>
      <c r="M25" s="7">
        <v>2.5</v>
      </c>
      <c r="N25" s="7">
        <v>2.33</v>
      </c>
      <c r="O25" s="7">
        <v>2.33</v>
      </c>
      <c r="P25" s="103">
        <v>2.25</v>
      </c>
      <c r="Q25" s="103">
        <v>2.5</v>
      </c>
      <c r="R25" s="96">
        <v>2.2000000000000002</v>
      </c>
      <c r="S25" s="96">
        <v>4</v>
      </c>
      <c r="T25" s="96">
        <v>1.2</v>
      </c>
      <c r="U25" s="96">
        <v>3.4</v>
      </c>
      <c r="V25" s="96">
        <v>2.67</v>
      </c>
      <c r="W25" s="7">
        <v>1.67</v>
      </c>
      <c r="X25" s="103">
        <v>2.25</v>
      </c>
      <c r="Y25" s="103">
        <v>2.25</v>
      </c>
      <c r="Z25" s="80"/>
      <c r="AA25" s="7">
        <v>49.95</v>
      </c>
      <c r="AB25" s="7">
        <v>42.45</v>
      </c>
      <c r="AC25" s="7">
        <v>42.45</v>
      </c>
      <c r="AD25" s="7">
        <v>49.95</v>
      </c>
      <c r="AE25" s="7">
        <v>22.5</v>
      </c>
      <c r="AF25" s="7">
        <v>37.5</v>
      </c>
      <c r="AG25" s="7">
        <v>41.25</v>
      </c>
      <c r="AH25" s="7">
        <v>25.049999999999997</v>
      </c>
      <c r="AI25" s="7">
        <v>37.5</v>
      </c>
      <c r="AJ25" s="7">
        <v>34.950000000000003</v>
      </c>
      <c r="AK25" s="7">
        <v>34.950000000000003</v>
      </c>
      <c r="AL25" s="7">
        <v>33.75</v>
      </c>
      <c r="AM25" s="7">
        <v>37.5</v>
      </c>
      <c r="AN25" s="7">
        <v>33</v>
      </c>
      <c r="AO25" s="7">
        <v>60</v>
      </c>
      <c r="AP25" s="7">
        <v>18</v>
      </c>
      <c r="AQ25" s="7">
        <v>51</v>
      </c>
      <c r="AR25" s="7">
        <v>40.049999999999997</v>
      </c>
      <c r="AS25" s="7">
        <v>25.049999999999997</v>
      </c>
      <c r="AT25" s="7">
        <v>33.75</v>
      </c>
      <c r="AU25" s="7">
        <v>33.75</v>
      </c>
    </row>
    <row r="26" spans="1:86" s="59" customFormat="1" ht="15.75" x14ac:dyDescent="0.25">
      <c r="A26" s="2" t="s">
        <v>47</v>
      </c>
      <c r="B26" s="97"/>
      <c r="C26" s="98"/>
      <c r="D26" s="105"/>
      <c r="E26" s="7">
        <v>0</v>
      </c>
      <c r="F26" s="68"/>
      <c r="G26" s="68"/>
      <c r="H26" s="68"/>
      <c r="I26" s="68"/>
      <c r="J26" s="68"/>
      <c r="K26" s="106"/>
      <c r="L26" s="68"/>
      <c r="M26" s="68"/>
      <c r="N26" s="68"/>
      <c r="O26" s="68"/>
      <c r="P26" s="106"/>
      <c r="Q26" s="106"/>
      <c r="R26" s="96"/>
      <c r="S26" s="96"/>
      <c r="T26" s="96"/>
      <c r="U26" s="96"/>
      <c r="V26" s="96"/>
      <c r="W26" s="68"/>
      <c r="X26" s="106"/>
      <c r="Y26" s="106"/>
      <c r="Z26" s="81"/>
      <c r="AA26" s="68">
        <v>99.95</v>
      </c>
      <c r="AB26" s="68">
        <v>127.45</v>
      </c>
      <c r="AC26" s="68">
        <v>67.45</v>
      </c>
      <c r="AD26" s="68">
        <v>119.95</v>
      </c>
      <c r="AE26" s="68">
        <v>117.5</v>
      </c>
      <c r="AF26" s="68">
        <v>102.5</v>
      </c>
      <c r="AG26" s="68">
        <v>108.75</v>
      </c>
      <c r="AH26" s="68">
        <v>75.05</v>
      </c>
      <c r="AI26" s="68">
        <v>87.5</v>
      </c>
      <c r="AJ26" s="68">
        <v>124.95</v>
      </c>
      <c r="AK26" s="68">
        <v>124.95</v>
      </c>
      <c r="AL26" s="68">
        <v>105</v>
      </c>
      <c r="AM26" s="68">
        <v>94.583333333333343</v>
      </c>
      <c r="AN26" s="68">
        <v>98</v>
      </c>
      <c r="AO26" s="68">
        <v>115</v>
      </c>
      <c r="AP26" s="68">
        <v>63</v>
      </c>
      <c r="AQ26" s="68">
        <v>101</v>
      </c>
      <c r="AR26" s="68">
        <v>65.05</v>
      </c>
      <c r="AS26" s="68">
        <v>50.05</v>
      </c>
      <c r="AT26" s="68">
        <v>90.833333333333343</v>
      </c>
      <c r="AU26" s="68">
        <v>101.25</v>
      </c>
    </row>
    <row r="27" spans="1:86" s="74" customFormat="1" ht="15.75" x14ac:dyDescent="0.25">
      <c r="A27" s="101" t="s">
        <v>48</v>
      </c>
      <c r="B27" s="74">
        <v>8</v>
      </c>
      <c r="C27" s="102">
        <v>5</v>
      </c>
      <c r="D27"/>
      <c r="F27" s="5"/>
      <c r="G27" s="5"/>
      <c r="H27" s="5"/>
      <c r="I27" s="5"/>
      <c r="J27" s="5"/>
      <c r="K27" s="116"/>
      <c r="L27" s="5"/>
      <c r="M27" s="5"/>
      <c r="N27" s="5"/>
      <c r="O27" s="5"/>
      <c r="P27" s="116"/>
      <c r="Q27" s="116"/>
      <c r="R27" s="117"/>
      <c r="S27" s="117"/>
      <c r="T27" s="117"/>
      <c r="U27" s="117"/>
      <c r="V27" s="117"/>
      <c r="W27" s="5"/>
      <c r="X27" s="116"/>
      <c r="Y27" s="116"/>
      <c r="Z27" s="80"/>
      <c r="AA27" s="72"/>
      <c r="AB27" s="72"/>
      <c r="AC27" s="72"/>
      <c r="AD27" s="72"/>
      <c r="AE27" s="72"/>
      <c r="AF27" s="72"/>
      <c r="AG27" s="72"/>
      <c r="AH27" s="72"/>
      <c r="AI27" s="72"/>
      <c r="AJ27" s="72"/>
      <c r="AK27" s="72"/>
      <c r="AL27" s="72"/>
      <c r="AM27" s="72"/>
      <c r="AN27" s="72"/>
      <c r="AO27" s="72"/>
      <c r="AP27" s="72"/>
      <c r="AQ27" s="72"/>
      <c r="AR27" s="72"/>
      <c r="AS27" s="72"/>
      <c r="AT27" s="72"/>
      <c r="AV27"/>
      <c r="AW27"/>
      <c r="AX27"/>
      <c r="AY27"/>
      <c r="AZ27"/>
      <c r="BA27"/>
      <c r="BB27"/>
      <c r="BC27"/>
      <c r="BD27"/>
      <c r="BE27"/>
      <c r="BF27"/>
      <c r="BG27"/>
      <c r="BH27"/>
      <c r="BI27"/>
      <c r="BJ27"/>
      <c r="BK27"/>
      <c r="BL27"/>
      <c r="BM27"/>
      <c r="BN27"/>
      <c r="BO27"/>
    </row>
    <row r="28" spans="1:86" ht="30.75" customHeight="1" x14ac:dyDescent="0.25">
      <c r="A28" s="1" t="s">
        <v>49</v>
      </c>
      <c r="B28" s="3"/>
      <c r="C28" s="94"/>
      <c r="D28" s="104">
        <v>10</v>
      </c>
      <c r="E28" s="7">
        <v>4</v>
      </c>
      <c r="F28" s="7">
        <v>4.33</v>
      </c>
      <c r="G28" s="7">
        <v>2.67</v>
      </c>
      <c r="H28" s="7">
        <v>3.83</v>
      </c>
      <c r="I28" s="7">
        <v>2.67</v>
      </c>
      <c r="J28" s="7">
        <v>4</v>
      </c>
      <c r="K28" s="103">
        <v>2.8571428571428572</v>
      </c>
      <c r="L28" s="7">
        <v>2.17</v>
      </c>
      <c r="M28" s="7">
        <v>3</v>
      </c>
      <c r="N28" s="7">
        <v>3</v>
      </c>
      <c r="O28" s="7">
        <v>3.67</v>
      </c>
      <c r="P28" s="103">
        <v>2.4285714285714284</v>
      </c>
      <c r="Q28" s="103">
        <v>2.8571428571428572</v>
      </c>
      <c r="R28" s="96">
        <v>2.8</v>
      </c>
      <c r="S28" s="96">
        <v>3.4</v>
      </c>
      <c r="T28" s="96">
        <v>2.8</v>
      </c>
      <c r="U28" s="96">
        <v>3.2</v>
      </c>
      <c r="V28" s="96">
        <v>2.83</v>
      </c>
      <c r="W28" s="7">
        <v>2</v>
      </c>
      <c r="X28" s="103">
        <v>2.4285714285714284</v>
      </c>
      <c r="Y28" s="103">
        <v>2.1428571428571428</v>
      </c>
      <c r="Z28" s="80"/>
      <c r="AA28" s="7">
        <v>40</v>
      </c>
      <c r="AB28" s="7">
        <v>43.3</v>
      </c>
      <c r="AC28" s="7">
        <v>26.7</v>
      </c>
      <c r="AD28" s="7">
        <v>38.299999999999997</v>
      </c>
      <c r="AE28" s="7">
        <v>26.7</v>
      </c>
      <c r="AF28" s="7">
        <v>40</v>
      </c>
      <c r="AG28" s="7">
        <v>28.571428571428573</v>
      </c>
      <c r="AH28" s="7">
        <v>21.7</v>
      </c>
      <c r="AI28" s="7">
        <v>30</v>
      </c>
      <c r="AJ28" s="7">
        <v>30</v>
      </c>
      <c r="AK28" s="7">
        <v>36.700000000000003</v>
      </c>
      <c r="AL28" s="7">
        <v>24.285714285714285</v>
      </c>
      <c r="AM28" s="7">
        <v>28.571428571428573</v>
      </c>
      <c r="AN28" s="7">
        <v>28</v>
      </c>
      <c r="AO28" s="7">
        <v>34</v>
      </c>
      <c r="AP28" s="7">
        <v>28</v>
      </c>
      <c r="AQ28" s="7">
        <v>32</v>
      </c>
      <c r="AR28" s="7">
        <v>28.3</v>
      </c>
      <c r="AS28" s="7">
        <v>20</v>
      </c>
      <c r="AT28" s="7">
        <v>24.285714285714285</v>
      </c>
      <c r="AU28" s="7">
        <v>21.428571428571427</v>
      </c>
    </row>
    <row r="29" spans="1:86" ht="65.25" customHeight="1" x14ac:dyDescent="0.25">
      <c r="A29" s="1" t="s">
        <v>50</v>
      </c>
      <c r="B29" s="3"/>
      <c r="C29" s="94"/>
      <c r="D29" s="104">
        <v>15</v>
      </c>
      <c r="E29" s="7">
        <v>4.4000000000000004</v>
      </c>
      <c r="F29" s="7">
        <v>1.6</v>
      </c>
      <c r="G29" s="7">
        <v>3</v>
      </c>
      <c r="H29" s="7">
        <v>4.2</v>
      </c>
      <c r="I29" s="7">
        <v>2</v>
      </c>
      <c r="J29" s="7">
        <v>1.4</v>
      </c>
      <c r="K29" s="103">
        <v>2.5714285714285716</v>
      </c>
      <c r="L29" s="7">
        <v>2.6</v>
      </c>
      <c r="M29" s="7">
        <v>2</v>
      </c>
      <c r="N29" s="7">
        <v>2.4</v>
      </c>
      <c r="O29" s="7">
        <v>3</v>
      </c>
      <c r="P29" s="103">
        <v>2.2857142857142856</v>
      </c>
      <c r="Q29" s="103">
        <v>2.4285714285714284</v>
      </c>
      <c r="R29" s="96">
        <v>3.2</v>
      </c>
      <c r="S29" s="96">
        <v>2</v>
      </c>
      <c r="T29" s="96">
        <v>2.2000000000000002</v>
      </c>
      <c r="U29" s="96">
        <v>3.4</v>
      </c>
      <c r="V29" s="96">
        <v>4.2</v>
      </c>
      <c r="W29" s="7">
        <v>1.6</v>
      </c>
      <c r="X29" s="103">
        <v>2.4285714285714284</v>
      </c>
      <c r="Y29" s="103">
        <v>2</v>
      </c>
      <c r="Z29" s="80"/>
      <c r="AA29" s="7">
        <v>66</v>
      </c>
      <c r="AB29" s="7">
        <v>24</v>
      </c>
      <c r="AC29" s="7">
        <v>45</v>
      </c>
      <c r="AD29" s="7">
        <v>63</v>
      </c>
      <c r="AE29" s="7">
        <v>30</v>
      </c>
      <c r="AF29" s="7">
        <v>21</v>
      </c>
      <c r="AG29" s="7">
        <v>38.571428571428577</v>
      </c>
      <c r="AH29" s="7">
        <v>39</v>
      </c>
      <c r="AI29" s="7">
        <v>30</v>
      </c>
      <c r="AJ29" s="7">
        <v>36</v>
      </c>
      <c r="AK29" s="7">
        <v>45</v>
      </c>
      <c r="AL29" s="7">
        <v>34.285714285714285</v>
      </c>
      <c r="AM29" s="7">
        <v>36.428571428571423</v>
      </c>
      <c r="AN29" s="7">
        <v>48</v>
      </c>
      <c r="AO29" s="7">
        <v>30</v>
      </c>
      <c r="AP29" s="7">
        <v>33</v>
      </c>
      <c r="AQ29" s="7">
        <v>51</v>
      </c>
      <c r="AR29" s="7">
        <v>63</v>
      </c>
      <c r="AS29" s="7">
        <v>24</v>
      </c>
      <c r="AT29" s="7">
        <v>36.428571428571423</v>
      </c>
      <c r="AU29" s="7">
        <v>30</v>
      </c>
    </row>
    <row r="30" spans="1:86" s="59" customFormat="1" ht="30.75" customHeight="1" x14ac:dyDescent="0.25">
      <c r="A30" s="2" t="s">
        <v>51</v>
      </c>
      <c r="B30" s="97"/>
      <c r="C30" s="98"/>
      <c r="D30" s="105"/>
      <c r="E30" s="7"/>
      <c r="F30" s="7"/>
      <c r="G30" s="7"/>
      <c r="H30" s="7"/>
      <c r="I30" s="7"/>
      <c r="J30" s="7"/>
      <c r="K30" s="106"/>
      <c r="L30" s="68"/>
      <c r="M30" s="68"/>
      <c r="N30" s="68"/>
      <c r="O30" s="68"/>
      <c r="P30" s="106"/>
      <c r="Q30" s="106"/>
      <c r="R30" s="96"/>
      <c r="S30" s="96"/>
      <c r="T30" s="96"/>
      <c r="U30" s="96"/>
      <c r="V30" s="96"/>
      <c r="W30" s="68"/>
      <c r="X30" s="106"/>
      <c r="Y30" s="106"/>
      <c r="Z30" s="81"/>
      <c r="AA30" s="68">
        <v>106</v>
      </c>
      <c r="AB30" s="68">
        <v>67.3</v>
      </c>
      <c r="AC30" s="68">
        <v>71.7</v>
      </c>
      <c r="AD30" s="68">
        <v>101.3</v>
      </c>
      <c r="AE30" s="68">
        <v>56.7</v>
      </c>
      <c r="AF30" s="68">
        <v>61</v>
      </c>
      <c r="AG30" s="68">
        <v>67.142857142857153</v>
      </c>
      <c r="AH30" s="68">
        <v>60.7</v>
      </c>
      <c r="AI30" s="68">
        <v>60</v>
      </c>
      <c r="AJ30" s="68">
        <v>66</v>
      </c>
      <c r="AK30" s="68">
        <v>81.7</v>
      </c>
      <c r="AL30" s="68">
        <v>58.571428571428569</v>
      </c>
      <c r="AM30" s="68">
        <v>65</v>
      </c>
      <c r="AN30" s="68">
        <v>76</v>
      </c>
      <c r="AO30" s="68">
        <v>64</v>
      </c>
      <c r="AP30" s="68">
        <v>61</v>
      </c>
      <c r="AQ30" s="68">
        <v>83</v>
      </c>
      <c r="AR30" s="68">
        <v>91.3</v>
      </c>
      <c r="AS30" s="68">
        <v>44</v>
      </c>
      <c r="AT30" s="68">
        <v>60.714285714285708</v>
      </c>
      <c r="AU30" s="68">
        <v>51.428571428571431</v>
      </c>
    </row>
    <row r="31" spans="1:86" s="74" customFormat="1" ht="15.75" x14ac:dyDescent="0.25">
      <c r="A31" s="101" t="s">
        <v>52</v>
      </c>
      <c r="B31" s="74">
        <v>7</v>
      </c>
      <c r="C31" s="102">
        <v>10</v>
      </c>
      <c r="D31" s="104"/>
      <c r="F31" s="5"/>
      <c r="G31" s="5"/>
      <c r="H31" s="5"/>
      <c r="I31" s="5"/>
      <c r="J31" s="5"/>
      <c r="K31" s="116"/>
      <c r="L31" s="5"/>
      <c r="M31" s="5"/>
      <c r="N31" s="5"/>
      <c r="O31" s="5"/>
      <c r="P31" s="116"/>
      <c r="Q31" s="116"/>
      <c r="R31" s="117"/>
      <c r="S31" s="117"/>
      <c r="T31" s="117"/>
      <c r="U31" s="117"/>
      <c r="V31" s="117"/>
      <c r="W31" s="5"/>
      <c r="X31" s="116"/>
      <c r="Y31" s="116"/>
      <c r="Z31" s="80"/>
      <c r="AA31" s="72"/>
      <c r="AB31" s="72"/>
      <c r="AC31" s="72"/>
      <c r="AD31" s="72"/>
      <c r="AE31" s="72"/>
      <c r="AF31" s="72"/>
      <c r="AG31" s="72"/>
      <c r="AH31" s="72"/>
      <c r="AI31" s="72"/>
      <c r="AJ31" s="72"/>
      <c r="AK31" s="72"/>
      <c r="AL31" s="72"/>
      <c r="AM31" s="72"/>
      <c r="AN31" s="72"/>
      <c r="AO31" s="72"/>
      <c r="AP31" s="72"/>
      <c r="AQ31" s="72"/>
      <c r="AR31" s="72"/>
      <c r="AS31" s="72"/>
      <c r="AT31" s="5"/>
      <c r="AV31"/>
      <c r="AW31"/>
      <c r="AX31"/>
      <c r="AY31"/>
      <c r="AZ31"/>
      <c r="BA31"/>
      <c r="BB31"/>
      <c r="BC31"/>
      <c r="BD31"/>
      <c r="BE31"/>
      <c r="BF31"/>
      <c r="BG31"/>
      <c r="BH31"/>
      <c r="BI31"/>
      <c r="BJ31"/>
      <c r="BK31"/>
      <c r="BL31"/>
      <c r="BM31"/>
      <c r="BN31"/>
      <c r="BO31"/>
    </row>
    <row r="32" spans="1:86" ht="15.75" x14ac:dyDescent="0.25">
      <c r="A32" s="1" t="s">
        <v>53</v>
      </c>
      <c r="B32" s="3"/>
      <c r="C32" s="94"/>
      <c r="D32" s="104">
        <v>10</v>
      </c>
      <c r="E32" s="7">
        <v>3</v>
      </c>
      <c r="F32" s="7">
        <v>4.5999999999999996</v>
      </c>
      <c r="G32" s="7">
        <v>2.6</v>
      </c>
      <c r="H32" s="7">
        <v>2.2000000000000002</v>
      </c>
      <c r="I32" s="7">
        <v>3.2</v>
      </c>
      <c r="J32" s="7">
        <v>4.8</v>
      </c>
      <c r="K32" s="103">
        <v>3.1666666666666665</v>
      </c>
      <c r="L32" s="7">
        <v>1.4</v>
      </c>
      <c r="M32" s="7">
        <v>3</v>
      </c>
      <c r="N32" s="7">
        <v>4.2</v>
      </c>
      <c r="O32" s="7">
        <v>4.2</v>
      </c>
      <c r="P32" s="103">
        <v>3.5</v>
      </c>
      <c r="Q32" s="103">
        <v>2.6666666666666665</v>
      </c>
      <c r="R32" s="96">
        <v>3</v>
      </c>
      <c r="S32" s="96">
        <v>3.4</v>
      </c>
      <c r="T32" s="96">
        <v>4.2</v>
      </c>
      <c r="U32" s="96">
        <v>2.8</v>
      </c>
      <c r="V32" s="96">
        <v>3.4</v>
      </c>
      <c r="W32" s="7">
        <v>3.8</v>
      </c>
      <c r="X32" s="103">
        <v>2.8333333333333335</v>
      </c>
      <c r="Y32" s="103">
        <v>3.3333333333333335</v>
      </c>
      <c r="Z32" s="80"/>
      <c r="AA32" s="7">
        <v>30</v>
      </c>
      <c r="AB32" s="7">
        <v>46</v>
      </c>
      <c r="AC32" s="7">
        <v>26</v>
      </c>
      <c r="AD32" s="7">
        <v>22</v>
      </c>
      <c r="AE32" s="7">
        <v>32</v>
      </c>
      <c r="AF32" s="7">
        <v>48</v>
      </c>
      <c r="AG32" s="7">
        <v>31.666666666666664</v>
      </c>
      <c r="AH32" s="7">
        <v>14</v>
      </c>
      <c r="AI32" s="7">
        <v>30</v>
      </c>
      <c r="AJ32" s="7">
        <v>42</v>
      </c>
      <c r="AK32" s="7">
        <v>42</v>
      </c>
      <c r="AL32" s="7">
        <v>35</v>
      </c>
      <c r="AM32" s="7">
        <v>26.666666666666664</v>
      </c>
      <c r="AN32" s="7">
        <v>30</v>
      </c>
      <c r="AO32" s="7">
        <v>34</v>
      </c>
      <c r="AP32" s="7">
        <v>42</v>
      </c>
      <c r="AQ32" s="7">
        <v>28</v>
      </c>
      <c r="AR32" s="7">
        <v>34</v>
      </c>
      <c r="AS32" s="7">
        <v>38</v>
      </c>
      <c r="AT32" s="7">
        <v>28.333333333333336</v>
      </c>
      <c r="AU32" s="7">
        <v>33.333333333333336</v>
      </c>
    </row>
    <row r="33" spans="1:67" ht="15.75" x14ac:dyDescent="0.25">
      <c r="A33" s="1" t="s">
        <v>54</v>
      </c>
      <c r="B33" s="3"/>
      <c r="C33" s="94"/>
      <c r="D33" s="104">
        <v>8</v>
      </c>
      <c r="E33" s="7">
        <v>3.8</v>
      </c>
      <c r="F33" s="7">
        <v>4.4000000000000004</v>
      </c>
      <c r="G33" s="7">
        <v>2.2000000000000002</v>
      </c>
      <c r="H33" s="7">
        <v>3</v>
      </c>
      <c r="I33" s="7">
        <v>2.2000000000000002</v>
      </c>
      <c r="J33" s="7">
        <v>4.8</v>
      </c>
      <c r="K33" s="103">
        <v>2.8333333333333335</v>
      </c>
      <c r="L33" s="7">
        <v>1.8</v>
      </c>
      <c r="M33" s="7">
        <v>2.8</v>
      </c>
      <c r="N33" s="7">
        <v>3.4</v>
      </c>
      <c r="O33" s="7">
        <v>3.4</v>
      </c>
      <c r="P33" s="103">
        <v>3.3333333333333335</v>
      </c>
      <c r="Q33" s="103">
        <v>2.8333333333333335</v>
      </c>
      <c r="R33" s="96">
        <v>3.2</v>
      </c>
      <c r="S33" s="96">
        <v>4.2</v>
      </c>
      <c r="T33" s="96">
        <v>4.4000000000000004</v>
      </c>
      <c r="U33" s="96">
        <v>3</v>
      </c>
      <c r="V33" s="96">
        <v>3.5</v>
      </c>
      <c r="W33" s="7">
        <v>2.6</v>
      </c>
      <c r="X33" s="103">
        <v>2.6666666666666665</v>
      </c>
      <c r="Y33" s="103">
        <v>1.6666666666666667</v>
      </c>
      <c r="Z33" s="80"/>
      <c r="AA33" s="7">
        <v>30.4</v>
      </c>
      <c r="AB33" s="7">
        <v>35.200000000000003</v>
      </c>
      <c r="AC33" s="7">
        <v>17.600000000000001</v>
      </c>
      <c r="AD33" s="7">
        <v>24</v>
      </c>
      <c r="AE33" s="7">
        <v>17.600000000000001</v>
      </c>
      <c r="AF33" s="7">
        <v>38.4</v>
      </c>
      <c r="AG33" s="7">
        <v>22.666666666666668</v>
      </c>
      <c r="AH33" s="7">
        <v>14.4</v>
      </c>
      <c r="AI33" s="7">
        <v>22.4</v>
      </c>
      <c r="AJ33" s="7">
        <v>27.2</v>
      </c>
      <c r="AK33" s="7">
        <v>27.2</v>
      </c>
      <c r="AL33" s="7">
        <v>26.666666666666668</v>
      </c>
      <c r="AM33" s="7">
        <v>22.666666666666668</v>
      </c>
      <c r="AN33" s="7">
        <v>25.6</v>
      </c>
      <c r="AO33" s="7">
        <v>33.6</v>
      </c>
      <c r="AP33" s="7">
        <v>35.200000000000003</v>
      </c>
      <c r="AQ33" s="7">
        <v>24</v>
      </c>
      <c r="AR33" s="7">
        <v>28</v>
      </c>
      <c r="AS33" s="7">
        <v>20.8</v>
      </c>
      <c r="AT33" s="7">
        <v>21.333333333333332</v>
      </c>
      <c r="AU33" s="7">
        <v>13.333333333333334</v>
      </c>
    </row>
    <row r="34" spans="1:67" ht="15.75" x14ac:dyDescent="0.25">
      <c r="A34" s="1" t="s">
        <v>55</v>
      </c>
      <c r="B34" s="3"/>
      <c r="C34" s="94"/>
      <c r="D34" s="104">
        <v>6</v>
      </c>
      <c r="E34" s="7">
        <v>2</v>
      </c>
      <c r="F34" s="7">
        <v>4</v>
      </c>
      <c r="G34" s="7">
        <v>2.8</v>
      </c>
      <c r="H34" s="7">
        <v>2</v>
      </c>
      <c r="I34" s="7">
        <v>3.4</v>
      </c>
      <c r="J34" s="7">
        <v>4</v>
      </c>
      <c r="K34" s="103">
        <v>2.8333333333333335</v>
      </c>
      <c r="L34" s="7">
        <v>2</v>
      </c>
      <c r="M34" s="7">
        <v>2.6</v>
      </c>
      <c r="N34" s="7">
        <v>3.6</v>
      </c>
      <c r="O34" s="7">
        <v>3.6</v>
      </c>
      <c r="P34" s="103">
        <v>2.6666666666666665</v>
      </c>
      <c r="Q34" s="103">
        <v>2.6666666666666665</v>
      </c>
      <c r="R34" s="96">
        <v>1.4</v>
      </c>
      <c r="S34" s="96">
        <v>2.2000000000000002</v>
      </c>
      <c r="T34" s="96">
        <v>3.2</v>
      </c>
      <c r="U34" s="96">
        <v>2.4</v>
      </c>
      <c r="V34" s="96">
        <v>3.6</v>
      </c>
      <c r="W34" s="7">
        <v>2.8</v>
      </c>
      <c r="X34" s="103">
        <v>2.5</v>
      </c>
      <c r="Y34" s="103">
        <v>2.6666666666666665</v>
      </c>
      <c r="Z34" s="80"/>
      <c r="AA34" s="7">
        <v>12</v>
      </c>
      <c r="AB34" s="7">
        <v>24</v>
      </c>
      <c r="AC34" s="7">
        <v>16.799999999999997</v>
      </c>
      <c r="AD34" s="7">
        <v>12</v>
      </c>
      <c r="AE34" s="7">
        <v>20.399999999999999</v>
      </c>
      <c r="AF34" s="7">
        <v>24</v>
      </c>
      <c r="AG34" s="7">
        <v>17</v>
      </c>
      <c r="AH34" s="7">
        <v>12</v>
      </c>
      <c r="AI34" s="7">
        <v>15.600000000000001</v>
      </c>
      <c r="AJ34" s="7">
        <v>21.6</v>
      </c>
      <c r="AK34" s="7">
        <v>21.6</v>
      </c>
      <c r="AL34" s="7">
        <v>16</v>
      </c>
      <c r="AM34" s="7">
        <v>16</v>
      </c>
      <c r="AN34" s="7">
        <v>8.3999999999999986</v>
      </c>
      <c r="AO34" s="7">
        <v>13.200000000000001</v>
      </c>
      <c r="AP34" s="7">
        <v>19.200000000000003</v>
      </c>
      <c r="AQ34" s="7">
        <v>14.399999999999999</v>
      </c>
      <c r="AR34" s="7">
        <v>21.6</v>
      </c>
      <c r="AS34" s="7">
        <v>16.799999999999997</v>
      </c>
      <c r="AT34" s="7">
        <v>15</v>
      </c>
      <c r="AU34" s="7">
        <v>16</v>
      </c>
    </row>
    <row r="35" spans="1:67" ht="15.75" x14ac:dyDescent="0.25">
      <c r="A35" s="1" t="s">
        <v>56</v>
      </c>
      <c r="B35" s="3"/>
      <c r="C35" s="94"/>
      <c r="D35" s="104">
        <v>6</v>
      </c>
      <c r="E35" s="7">
        <v>1.6</v>
      </c>
      <c r="F35" s="7">
        <v>3</v>
      </c>
      <c r="G35" s="7">
        <v>2.2000000000000002</v>
      </c>
      <c r="H35" s="7">
        <v>2.2000000000000002</v>
      </c>
      <c r="I35" s="7">
        <v>3.6</v>
      </c>
      <c r="J35" s="7">
        <v>3.8</v>
      </c>
      <c r="K35" s="103">
        <v>2.5</v>
      </c>
      <c r="L35" s="7">
        <v>2</v>
      </c>
      <c r="M35" s="7">
        <v>2.4</v>
      </c>
      <c r="N35" s="7">
        <v>3.2</v>
      </c>
      <c r="O35" s="7">
        <v>3.2</v>
      </c>
      <c r="P35" s="103">
        <v>2.6666666666666665</v>
      </c>
      <c r="Q35" s="103">
        <v>2.3333333333333335</v>
      </c>
      <c r="R35" s="96">
        <v>3</v>
      </c>
      <c r="S35" s="96">
        <v>2.4</v>
      </c>
      <c r="T35" s="96">
        <v>3.6</v>
      </c>
      <c r="U35" s="96">
        <v>2.4</v>
      </c>
      <c r="V35" s="96">
        <v>1.2</v>
      </c>
      <c r="W35" s="7">
        <v>3.4</v>
      </c>
      <c r="X35" s="103">
        <v>2.8333333333333335</v>
      </c>
      <c r="Y35" s="103">
        <v>2</v>
      </c>
      <c r="Z35" s="80"/>
      <c r="AA35" s="7">
        <v>9.6000000000000014</v>
      </c>
      <c r="AB35" s="7">
        <v>18</v>
      </c>
      <c r="AC35" s="7">
        <v>13.200000000000001</v>
      </c>
      <c r="AD35" s="7">
        <v>13.200000000000001</v>
      </c>
      <c r="AE35" s="7">
        <v>21.6</v>
      </c>
      <c r="AF35" s="7">
        <v>22.799999999999997</v>
      </c>
      <c r="AG35" s="7">
        <v>15</v>
      </c>
      <c r="AH35" s="7">
        <v>12</v>
      </c>
      <c r="AI35" s="7">
        <v>14.399999999999999</v>
      </c>
      <c r="AJ35" s="7">
        <v>19.200000000000003</v>
      </c>
      <c r="AK35" s="7">
        <v>19.200000000000003</v>
      </c>
      <c r="AL35" s="7">
        <v>16</v>
      </c>
      <c r="AM35" s="7">
        <v>14</v>
      </c>
      <c r="AN35" s="7">
        <v>18</v>
      </c>
      <c r="AO35" s="7">
        <v>14.399999999999999</v>
      </c>
      <c r="AP35" s="7">
        <v>21.6</v>
      </c>
      <c r="AQ35" s="7">
        <v>14.399999999999999</v>
      </c>
      <c r="AR35" s="7">
        <v>7.1999999999999993</v>
      </c>
      <c r="AS35" s="7">
        <v>20.399999999999999</v>
      </c>
      <c r="AT35" s="7">
        <v>17</v>
      </c>
      <c r="AU35" s="7">
        <v>12</v>
      </c>
    </row>
    <row r="36" spans="1:67" ht="15.75" x14ac:dyDescent="0.25">
      <c r="A36" s="1" t="s">
        <v>57</v>
      </c>
      <c r="B36" s="3"/>
      <c r="C36" s="94"/>
      <c r="D36" s="104">
        <v>6</v>
      </c>
      <c r="E36" s="7">
        <v>3.5</v>
      </c>
      <c r="F36" s="7">
        <v>3</v>
      </c>
      <c r="G36" s="7">
        <v>3.33</v>
      </c>
      <c r="H36" s="7">
        <v>3</v>
      </c>
      <c r="I36" s="7">
        <v>3</v>
      </c>
      <c r="J36" s="7">
        <v>3.33</v>
      </c>
      <c r="K36" s="103">
        <v>2.8333333333333335</v>
      </c>
      <c r="L36" s="7">
        <v>2.67</v>
      </c>
      <c r="M36" s="7">
        <v>3.17</v>
      </c>
      <c r="N36" s="7">
        <v>2.67</v>
      </c>
      <c r="O36" s="7">
        <v>3</v>
      </c>
      <c r="P36" s="103">
        <v>2.8333333333333335</v>
      </c>
      <c r="Q36" s="103">
        <v>2.6666666666666665</v>
      </c>
      <c r="R36" s="96">
        <v>1.6</v>
      </c>
      <c r="S36" s="96">
        <v>2</v>
      </c>
      <c r="T36" s="96">
        <v>2.4</v>
      </c>
      <c r="U36" s="96">
        <v>2</v>
      </c>
      <c r="V36" s="96">
        <v>2.8</v>
      </c>
      <c r="W36" s="7">
        <v>3.17</v>
      </c>
      <c r="X36" s="103">
        <v>2.6666666666666665</v>
      </c>
      <c r="Y36" s="103">
        <v>2.1666666666666665</v>
      </c>
      <c r="Z36" s="80"/>
      <c r="AA36" s="7">
        <v>21</v>
      </c>
      <c r="AB36" s="7">
        <v>18</v>
      </c>
      <c r="AC36" s="7">
        <v>19.98</v>
      </c>
      <c r="AD36" s="7">
        <v>18</v>
      </c>
      <c r="AE36" s="7">
        <v>18</v>
      </c>
      <c r="AF36" s="7">
        <v>19.98</v>
      </c>
      <c r="AG36" s="7">
        <v>17</v>
      </c>
      <c r="AH36" s="7">
        <v>16.02</v>
      </c>
      <c r="AI36" s="7">
        <v>19.02</v>
      </c>
      <c r="AJ36" s="7">
        <v>16.02</v>
      </c>
      <c r="AK36" s="7">
        <v>18</v>
      </c>
      <c r="AL36" s="7">
        <v>17</v>
      </c>
      <c r="AM36" s="7">
        <v>16</v>
      </c>
      <c r="AN36" s="7">
        <v>9.6000000000000014</v>
      </c>
      <c r="AO36" s="7">
        <v>12</v>
      </c>
      <c r="AP36" s="7">
        <v>14.399999999999999</v>
      </c>
      <c r="AQ36" s="7">
        <v>12</v>
      </c>
      <c r="AR36" s="7">
        <v>16.799999999999997</v>
      </c>
      <c r="AS36" s="7">
        <v>19.02</v>
      </c>
      <c r="AT36" s="7">
        <v>16</v>
      </c>
      <c r="AU36" s="7">
        <v>13</v>
      </c>
    </row>
    <row r="37" spans="1:67" s="59" customFormat="1" ht="15.75" x14ac:dyDescent="0.25">
      <c r="A37" s="2" t="s">
        <v>58</v>
      </c>
      <c r="B37" s="97"/>
      <c r="C37" s="98"/>
      <c r="D37" s="105"/>
      <c r="E37" s="7">
        <v>0</v>
      </c>
      <c r="F37" s="7">
        <v>0</v>
      </c>
      <c r="G37" s="7">
        <v>0</v>
      </c>
      <c r="H37" s="7">
        <v>0</v>
      </c>
      <c r="I37" s="7">
        <v>0</v>
      </c>
      <c r="J37" s="7">
        <v>0</v>
      </c>
      <c r="K37" s="106"/>
      <c r="L37" s="68"/>
      <c r="M37" s="68"/>
      <c r="N37" s="68"/>
      <c r="O37" s="68"/>
      <c r="P37" s="106"/>
      <c r="Q37" s="106"/>
      <c r="R37" s="96"/>
      <c r="S37" s="96"/>
      <c r="T37" s="96"/>
      <c r="U37" s="96"/>
      <c r="V37" s="96"/>
      <c r="W37" s="68"/>
      <c r="X37" s="106"/>
      <c r="Y37" s="106"/>
      <c r="Z37" s="81"/>
      <c r="AA37" s="68">
        <v>103</v>
      </c>
      <c r="AB37" s="68">
        <v>141.19999999999999</v>
      </c>
      <c r="AC37" s="68">
        <v>93.58</v>
      </c>
      <c r="AD37" s="68">
        <v>89.2</v>
      </c>
      <c r="AE37" s="68">
        <v>109.6</v>
      </c>
      <c r="AF37" s="68">
        <v>153.17999999999998</v>
      </c>
      <c r="AG37" s="68">
        <v>103.33333333333333</v>
      </c>
      <c r="AH37" s="68">
        <v>68.42</v>
      </c>
      <c r="AI37" s="68">
        <v>101.42</v>
      </c>
      <c r="AJ37" s="68">
        <v>126.02000000000001</v>
      </c>
      <c r="AK37" s="68">
        <v>128</v>
      </c>
      <c r="AL37" s="68">
        <v>110.66666666666667</v>
      </c>
      <c r="AM37" s="68">
        <v>95.333333333333329</v>
      </c>
      <c r="AN37" s="68">
        <v>91.6</v>
      </c>
      <c r="AO37" s="68">
        <v>107.19999999999999</v>
      </c>
      <c r="AP37" s="68">
        <v>132.4</v>
      </c>
      <c r="AQ37" s="68">
        <v>92.800000000000011</v>
      </c>
      <c r="AR37" s="68">
        <v>107.6</v>
      </c>
      <c r="AS37" s="68">
        <v>115.02</v>
      </c>
      <c r="AT37" s="68">
        <v>97.666666666666671</v>
      </c>
      <c r="AU37" s="68">
        <v>87.666666666666671</v>
      </c>
    </row>
    <row r="38" spans="1:67" s="74" customFormat="1" ht="15.75" x14ac:dyDescent="0.25">
      <c r="A38" s="101" t="s">
        <v>59</v>
      </c>
      <c r="B38" s="74">
        <v>5</v>
      </c>
      <c r="C38" s="102">
        <v>10</v>
      </c>
      <c r="D38" s="104"/>
      <c r="K38" s="116"/>
      <c r="L38" s="5"/>
      <c r="M38" s="5"/>
      <c r="N38" s="5"/>
      <c r="O38" s="5"/>
      <c r="P38" s="116"/>
      <c r="Q38" s="116"/>
      <c r="R38" s="117"/>
      <c r="S38" s="117"/>
      <c r="T38" s="117"/>
      <c r="U38" s="117"/>
      <c r="V38" s="117"/>
      <c r="W38" s="5"/>
      <c r="X38" s="116"/>
      <c r="Y38" s="116"/>
      <c r="Z38" s="80"/>
      <c r="AA38" s="72"/>
      <c r="AB38" s="72"/>
      <c r="AC38" s="72"/>
      <c r="AD38" s="72"/>
      <c r="AE38" s="72"/>
      <c r="AF38" s="72"/>
      <c r="AG38" s="72"/>
      <c r="AH38" s="72"/>
      <c r="AI38" s="72"/>
      <c r="AJ38" s="72"/>
      <c r="AK38" s="72"/>
      <c r="AL38" s="72"/>
      <c r="AM38" s="72"/>
      <c r="AN38" s="72"/>
      <c r="AO38" s="72"/>
      <c r="AP38" s="72"/>
      <c r="AQ38" s="72"/>
      <c r="AR38" s="72"/>
      <c r="AS38" s="72"/>
      <c r="AT38" s="72"/>
      <c r="AV38"/>
      <c r="AW38"/>
      <c r="AX38"/>
      <c r="AY38"/>
      <c r="AZ38"/>
      <c r="BA38"/>
      <c r="BB38"/>
      <c r="BC38"/>
      <c r="BD38"/>
      <c r="BE38"/>
      <c r="BF38"/>
      <c r="BG38"/>
      <c r="BH38"/>
      <c r="BI38"/>
      <c r="BJ38"/>
      <c r="BK38"/>
      <c r="BL38"/>
      <c r="BM38"/>
      <c r="BN38"/>
      <c r="BO38"/>
    </row>
    <row r="39" spans="1:67" ht="15.75" x14ac:dyDescent="0.25">
      <c r="A39" s="1" t="s">
        <v>60</v>
      </c>
      <c r="B39" s="3"/>
      <c r="C39" s="94"/>
      <c r="D39" s="104">
        <v>10</v>
      </c>
      <c r="E39" s="7">
        <v>3.2</v>
      </c>
      <c r="F39" s="7">
        <v>1.6</v>
      </c>
      <c r="G39" s="7">
        <v>1.6</v>
      </c>
      <c r="H39" s="7">
        <v>3.6</v>
      </c>
      <c r="I39" s="7">
        <v>1.2</v>
      </c>
      <c r="J39" s="7">
        <v>1.2</v>
      </c>
      <c r="K39" s="103">
        <v>3.1666666666666665</v>
      </c>
      <c r="L39" s="7">
        <v>4.5999999999999996</v>
      </c>
      <c r="M39" s="7">
        <v>1</v>
      </c>
      <c r="N39" s="7">
        <v>1.6</v>
      </c>
      <c r="O39" s="7">
        <v>1.2</v>
      </c>
      <c r="P39" s="103">
        <v>2.3333333333333335</v>
      </c>
      <c r="Q39" s="103">
        <v>3</v>
      </c>
      <c r="R39" s="96">
        <v>1.8</v>
      </c>
      <c r="S39" s="96">
        <v>0.8</v>
      </c>
      <c r="T39" s="96">
        <v>0.8</v>
      </c>
      <c r="U39" s="96">
        <v>1.2</v>
      </c>
      <c r="V39" s="96">
        <v>3</v>
      </c>
      <c r="W39" s="7">
        <v>1.6</v>
      </c>
      <c r="X39" s="103">
        <v>3.3333333333333335</v>
      </c>
      <c r="Y39" s="103">
        <v>2</v>
      </c>
      <c r="Z39" s="80"/>
      <c r="AA39" s="7">
        <v>32</v>
      </c>
      <c r="AB39" s="7">
        <v>16</v>
      </c>
      <c r="AC39" s="7">
        <v>16</v>
      </c>
      <c r="AD39" s="7">
        <v>36</v>
      </c>
      <c r="AE39" s="7">
        <v>12</v>
      </c>
      <c r="AF39" s="7">
        <v>12</v>
      </c>
      <c r="AG39" s="7">
        <v>31.666666666666664</v>
      </c>
      <c r="AH39" s="7">
        <v>46</v>
      </c>
      <c r="AI39" s="7">
        <v>10</v>
      </c>
      <c r="AJ39" s="7">
        <v>16</v>
      </c>
      <c r="AK39" s="7">
        <v>12</v>
      </c>
      <c r="AL39" s="7">
        <v>23.333333333333336</v>
      </c>
      <c r="AM39" s="7">
        <v>30</v>
      </c>
      <c r="AN39" s="7">
        <v>18</v>
      </c>
      <c r="AO39" s="7">
        <v>8</v>
      </c>
      <c r="AP39" s="7">
        <v>8</v>
      </c>
      <c r="AQ39" s="7">
        <v>12</v>
      </c>
      <c r="AR39" s="7">
        <v>30</v>
      </c>
      <c r="AS39" s="7">
        <v>16</v>
      </c>
      <c r="AT39" s="7">
        <v>33.333333333333336</v>
      </c>
      <c r="AU39" s="7">
        <v>20</v>
      </c>
    </row>
    <row r="40" spans="1:67" ht="15.75" x14ac:dyDescent="0.25">
      <c r="A40" s="1" t="s">
        <v>61</v>
      </c>
      <c r="B40" s="3"/>
      <c r="C40" s="94"/>
      <c r="D40" s="104">
        <v>8</v>
      </c>
      <c r="E40" s="7">
        <v>3</v>
      </c>
      <c r="F40" s="7">
        <v>3.6</v>
      </c>
      <c r="G40" s="7">
        <v>1.6</v>
      </c>
      <c r="H40" s="7">
        <v>3.6</v>
      </c>
      <c r="I40" s="7">
        <v>2</v>
      </c>
      <c r="J40" s="7">
        <v>2.4</v>
      </c>
      <c r="K40" s="103">
        <v>3.1666666666666665</v>
      </c>
      <c r="L40" s="7">
        <v>3.8</v>
      </c>
      <c r="M40" s="7">
        <v>2.6</v>
      </c>
      <c r="N40" s="7">
        <v>3</v>
      </c>
      <c r="O40" s="7">
        <v>1.8</v>
      </c>
      <c r="P40" s="103">
        <v>4</v>
      </c>
      <c r="Q40" s="103">
        <v>2.8333333333333335</v>
      </c>
      <c r="R40" s="96">
        <v>4</v>
      </c>
      <c r="S40" s="96">
        <v>3</v>
      </c>
      <c r="T40" s="96">
        <v>1.8</v>
      </c>
      <c r="U40" s="96">
        <v>3.2</v>
      </c>
      <c r="V40" s="96">
        <v>3</v>
      </c>
      <c r="W40" s="7">
        <v>2.6</v>
      </c>
      <c r="X40" s="103">
        <v>3.5</v>
      </c>
      <c r="Y40" s="103">
        <v>2</v>
      </c>
      <c r="Z40" s="80"/>
      <c r="AA40" s="7">
        <v>24</v>
      </c>
      <c r="AB40" s="7">
        <v>28.8</v>
      </c>
      <c r="AC40" s="7">
        <v>12.8</v>
      </c>
      <c r="AD40" s="7">
        <v>28.8</v>
      </c>
      <c r="AE40" s="7">
        <v>16</v>
      </c>
      <c r="AF40" s="7">
        <v>19.2</v>
      </c>
      <c r="AG40" s="7">
        <v>25.333333333333332</v>
      </c>
      <c r="AH40" s="7">
        <v>30.4</v>
      </c>
      <c r="AI40" s="7">
        <v>20.8</v>
      </c>
      <c r="AJ40" s="7">
        <v>24</v>
      </c>
      <c r="AK40" s="7">
        <v>14.4</v>
      </c>
      <c r="AL40" s="7">
        <v>32</v>
      </c>
      <c r="AM40" s="7">
        <v>22.666666666666668</v>
      </c>
      <c r="AN40" s="7">
        <v>32</v>
      </c>
      <c r="AO40" s="7">
        <v>24</v>
      </c>
      <c r="AP40" s="7">
        <v>14.4</v>
      </c>
      <c r="AQ40" s="7">
        <v>25.6</v>
      </c>
      <c r="AR40" s="7">
        <v>24</v>
      </c>
      <c r="AS40" s="7">
        <v>20.8</v>
      </c>
      <c r="AT40" s="7">
        <v>28</v>
      </c>
      <c r="AU40" s="7">
        <v>16</v>
      </c>
    </row>
    <row r="41" spans="1:67" ht="30" x14ac:dyDescent="0.25">
      <c r="A41" s="1" t="s">
        <v>155</v>
      </c>
      <c r="C41" s="126"/>
      <c r="D41" s="104"/>
      <c r="E41" s="7">
        <v>3.75</v>
      </c>
      <c r="F41" s="7">
        <v>3.75</v>
      </c>
      <c r="G41" s="7">
        <v>0.3125</v>
      </c>
      <c r="H41" s="7">
        <v>0.625</v>
      </c>
      <c r="I41" s="7">
        <v>0.625</v>
      </c>
      <c r="J41" s="7">
        <v>1.25</v>
      </c>
      <c r="K41" s="103"/>
      <c r="L41" s="7"/>
      <c r="M41" s="7">
        <v>0.3125</v>
      </c>
      <c r="N41" s="7">
        <v>1.25</v>
      </c>
      <c r="O41" s="7">
        <v>0.625</v>
      </c>
      <c r="P41" s="103"/>
      <c r="Q41" s="103">
        <v>0.625</v>
      </c>
      <c r="R41" s="96">
        <v>2.5</v>
      </c>
      <c r="S41" s="96">
        <v>1.25</v>
      </c>
      <c r="T41" s="96">
        <v>0.625</v>
      </c>
      <c r="U41" s="96">
        <v>1.875</v>
      </c>
      <c r="V41" s="96">
        <v>1.25</v>
      </c>
      <c r="W41" s="7">
        <v>1.875</v>
      </c>
      <c r="X41" s="103">
        <v>0.3125</v>
      </c>
      <c r="Y41" s="103"/>
      <c r="Z41" s="7"/>
      <c r="AA41" s="7"/>
      <c r="AB41" s="7"/>
      <c r="AC41" s="7"/>
      <c r="AD41" s="7"/>
      <c r="AE41" s="7"/>
      <c r="AF41" s="7"/>
      <c r="AG41" s="7"/>
      <c r="AH41" s="7"/>
      <c r="AI41" s="7"/>
      <c r="AJ41" s="7"/>
      <c r="AK41" s="7"/>
      <c r="AL41" s="7"/>
      <c r="AM41" s="7"/>
      <c r="AN41" s="7"/>
      <c r="AO41" s="7"/>
      <c r="AP41" s="7"/>
      <c r="AQ41" s="7"/>
      <c r="AR41" s="7"/>
      <c r="AS41" s="7"/>
      <c r="AT41" s="7"/>
      <c r="AU41" s="7"/>
    </row>
    <row r="42" spans="1:67" ht="15.75" x14ac:dyDescent="0.25">
      <c r="A42" s="1" t="s">
        <v>62</v>
      </c>
      <c r="B42" s="3"/>
      <c r="C42" s="94"/>
      <c r="D42" s="104">
        <v>6</v>
      </c>
      <c r="E42" s="7">
        <v>5</v>
      </c>
      <c r="F42" s="7">
        <v>5</v>
      </c>
      <c r="G42" s="7">
        <v>3</v>
      </c>
      <c r="H42" s="7">
        <v>5</v>
      </c>
      <c r="I42" s="7">
        <v>2</v>
      </c>
      <c r="J42" s="7">
        <v>2</v>
      </c>
      <c r="K42" s="103">
        <v>2.6666666666666665</v>
      </c>
      <c r="L42" s="7">
        <v>2</v>
      </c>
      <c r="M42" s="7">
        <v>1</v>
      </c>
      <c r="N42" s="7">
        <v>2</v>
      </c>
      <c r="O42" s="7">
        <v>1</v>
      </c>
      <c r="P42" s="103">
        <v>4.166666666666667</v>
      </c>
      <c r="Q42" s="103">
        <v>3.3333333333333335</v>
      </c>
      <c r="R42" s="96">
        <v>2.8</v>
      </c>
      <c r="S42" s="96">
        <v>1</v>
      </c>
      <c r="T42" s="96">
        <v>1</v>
      </c>
      <c r="U42" s="96">
        <v>3</v>
      </c>
      <c r="V42" s="96">
        <v>3</v>
      </c>
      <c r="W42" s="7">
        <v>3.33</v>
      </c>
      <c r="X42" s="103">
        <v>3.3333333333333335</v>
      </c>
      <c r="Y42" s="103">
        <v>1.6666666666666667</v>
      </c>
      <c r="Z42" s="80"/>
      <c r="AA42" s="7">
        <v>30</v>
      </c>
      <c r="AB42" s="7">
        <v>30</v>
      </c>
      <c r="AC42" s="7">
        <v>18</v>
      </c>
      <c r="AD42" s="7">
        <v>30</v>
      </c>
      <c r="AE42" s="7">
        <v>12</v>
      </c>
      <c r="AF42" s="7">
        <v>12</v>
      </c>
      <c r="AG42" s="7">
        <v>16</v>
      </c>
      <c r="AH42" s="7">
        <v>12</v>
      </c>
      <c r="AI42" s="7">
        <v>6</v>
      </c>
      <c r="AJ42" s="7">
        <v>12</v>
      </c>
      <c r="AK42" s="7">
        <v>6</v>
      </c>
      <c r="AL42" s="7">
        <v>25</v>
      </c>
      <c r="AM42" s="7">
        <v>20</v>
      </c>
      <c r="AN42" s="7">
        <v>16.799999999999997</v>
      </c>
      <c r="AO42" s="7">
        <v>6</v>
      </c>
      <c r="AP42" s="7">
        <v>6</v>
      </c>
      <c r="AQ42" s="7">
        <v>18</v>
      </c>
      <c r="AR42" s="7">
        <v>18</v>
      </c>
      <c r="AS42" s="7">
        <v>19.98</v>
      </c>
      <c r="AT42" s="7">
        <v>20</v>
      </c>
      <c r="AU42" s="7">
        <v>10</v>
      </c>
    </row>
    <row r="43" spans="1:67" ht="30" x14ac:dyDescent="0.25">
      <c r="A43" s="1" t="s">
        <v>63</v>
      </c>
      <c r="B43" s="3"/>
      <c r="C43" s="94"/>
      <c r="D43" s="104">
        <v>6</v>
      </c>
      <c r="E43" s="7">
        <v>3.4</v>
      </c>
      <c r="F43" s="7">
        <v>2.2000000000000002</v>
      </c>
      <c r="G43" s="7">
        <v>2.4</v>
      </c>
      <c r="H43" s="7">
        <v>3.2</v>
      </c>
      <c r="I43" s="7">
        <v>2.6</v>
      </c>
      <c r="J43" s="7">
        <v>1.6</v>
      </c>
      <c r="K43" s="103">
        <v>3</v>
      </c>
      <c r="L43" s="7">
        <v>2.6</v>
      </c>
      <c r="M43" s="7">
        <v>2.4</v>
      </c>
      <c r="N43" s="7">
        <v>1.2</v>
      </c>
      <c r="O43" s="7">
        <v>1.8</v>
      </c>
      <c r="P43" s="103">
        <v>4.666666666666667</v>
      </c>
      <c r="Q43" s="103">
        <v>2.8333333333333335</v>
      </c>
      <c r="R43" s="96">
        <v>3.2</v>
      </c>
      <c r="S43" s="96">
        <v>2.6</v>
      </c>
      <c r="T43" s="96">
        <v>1.8</v>
      </c>
      <c r="U43" s="96">
        <v>2</v>
      </c>
      <c r="V43" s="96">
        <v>1.8</v>
      </c>
      <c r="W43" s="7">
        <v>1.6</v>
      </c>
      <c r="X43" s="103">
        <v>3.5</v>
      </c>
      <c r="Y43" s="103">
        <v>1.8333333333333333</v>
      </c>
      <c r="Z43" s="80"/>
      <c r="AA43" s="7">
        <v>20.399999999999999</v>
      </c>
      <c r="AB43" s="7">
        <v>13.200000000000001</v>
      </c>
      <c r="AC43" s="7">
        <v>14.399999999999999</v>
      </c>
      <c r="AD43" s="7">
        <v>19.200000000000003</v>
      </c>
      <c r="AE43" s="7">
        <v>15.600000000000001</v>
      </c>
      <c r="AF43" s="7">
        <v>9.6000000000000014</v>
      </c>
      <c r="AG43" s="7">
        <v>18</v>
      </c>
      <c r="AH43" s="7">
        <v>15.600000000000001</v>
      </c>
      <c r="AI43" s="7">
        <v>14.399999999999999</v>
      </c>
      <c r="AJ43" s="7">
        <v>7.1999999999999993</v>
      </c>
      <c r="AK43" s="7">
        <v>10.8</v>
      </c>
      <c r="AL43" s="7">
        <v>28</v>
      </c>
      <c r="AM43" s="7">
        <v>17</v>
      </c>
      <c r="AN43" s="7">
        <v>19.200000000000003</v>
      </c>
      <c r="AO43" s="7">
        <v>15.600000000000001</v>
      </c>
      <c r="AP43" s="7">
        <v>10.8</v>
      </c>
      <c r="AQ43" s="7">
        <v>12</v>
      </c>
      <c r="AR43" s="7">
        <v>10.8</v>
      </c>
      <c r="AS43" s="7">
        <v>9.6000000000000014</v>
      </c>
      <c r="AT43" s="7">
        <v>21</v>
      </c>
      <c r="AU43" s="7">
        <v>11</v>
      </c>
    </row>
    <row r="44" spans="1:67" ht="15.75" x14ac:dyDescent="0.25">
      <c r="A44" s="2" t="s">
        <v>64</v>
      </c>
      <c r="B44" s="3"/>
      <c r="C44" s="94"/>
      <c r="D44" s="104"/>
      <c r="K44" s="103"/>
      <c r="L44" s="7"/>
      <c r="M44" s="7"/>
      <c r="N44" s="7"/>
      <c r="O44" s="7"/>
      <c r="P44" s="103"/>
      <c r="Q44" s="103"/>
      <c r="R44" s="96"/>
      <c r="S44" s="96"/>
      <c r="T44" s="96"/>
      <c r="U44" s="96"/>
      <c r="V44" s="96"/>
      <c r="W44" s="7"/>
      <c r="X44" s="103"/>
      <c r="Y44" s="103"/>
      <c r="Z44" s="80"/>
      <c r="AA44" s="68">
        <v>106.4</v>
      </c>
      <c r="AB44" s="68">
        <v>88</v>
      </c>
      <c r="AC44" s="68">
        <v>61.199999999999996</v>
      </c>
      <c r="AD44" s="68">
        <v>114</v>
      </c>
      <c r="AE44" s="68">
        <v>55.6</v>
      </c>
      <c r="AF44" s="68">
        <v>52.800000000000004</v>
      </c>
      <c r="AG44" s="68">
        <v>91</v>
      </c>
      <c r="AH44" s="68">
        <v>104</v>
      </c>
      <c r="AI44" s="68">
        <v>51.199999999999996</v>
      </c>
      <c r="AJ44" s="68">
        <v>59.2</v>
      </c>
      <c r="AK44" s="68">
        <v>43.2</v>
      </c>
      <c r="AL44" s="68">
        <v>108.33333333333334</v>
      </c>
      <c r="AM44" s="68">
        <v>89.666666666666671</v>
      </c>
      <c r="AN44" s="68">
        <v>86</v>
      </c>
      <c r="AO44" s="68">
        <v>53.6</v>
      </c>
      <c r="AP44" s="68">
        <v>39.200000000000003</v>
      </c>
      <c r="AQ44" s="68">
        <v>67.599999999999994</v>
      </c>
      <c r="AR44" s="68">
        <v>82.8</v>
      </c>
      <c r="AS44" s="68">
        <v>66.38</v>
      </c>
      <c r="AT44" s="68">
        <v>102.33333333333334</v>
      </c>
      <c r="AU44" s="68">
        <v>57</v>
      </c>
    </row>
    <row r="45" spans="1:67" s="74" customFormat="1" ht="15.75" x14ac:dyDescent="0.25">
      <c r="A45" s="101" t="s">
        <v>65</v>
      </c>
      <c r="B45" s="74">
        <v>9</v>
      </c>
      <c r="C45" s="102">
        <v>5</v>
      </c>
      <c r="D45" s="104"/>
      <c r="K45" s="116"/>
      <c r="L45" s="5"/>
      <c r="M45" s="5"/>
      <c r="N45" s="5"/>
      <c r="O45" s="5"/>
      <c r="P45" s="116"/>
      <c r="Q45" s="116"/>
      <c r="R45" s="117"/>
      <c r="S45" s="117"/>
      <c r="T45" s="117"/>
      <c r="U45" s="117"/>
      <c r="V45" s="117"/>
      <c r="W45" s="5"/>
      <c r="X45" s="116"/>
      <c r="Y45" s="116"/>
      <c r="Z45" s="80"/>
      <c r="AA45" s="72"/>
      <c r="AB45" s="72"/>
      <c r="AC45" s="72"/>
      <c r="AD45" s="72"/>
      <c r="AE45" s="72"/>
      <c r="AF45" s="72"/>
      <c r="AG45" s="72"/>
      <c r="AH45" s="72"/>
      <c r="AI45" s="72"/>
      <c r="AJ45" s="72"/>
      <c r="AK45" s="72"/>
      <c r="AL45" s="72"/>
      <c r="AM45" s="72"/>
      <c r="AN45" s="72"/>
      <c r="AO45" s="72"/>
      <c r="AP45" s="72"/>
      <c r="AQ45" s="72"/>
      <c r="AR45" s="72"/>
      <c r="AS45" s="72"/>
      <c r="AT45" s="72"/>
      <c r="AV45"/>
      <c r="AW45"/>
      <c r="AX45"/>
      <c r="AY45"/>
      <c r="AZ45"/>
      <c r="BA45"/>
      <c r="BB45"/>
      <c r="BC45"/>
      <c r="BD45"/>
      <c r="BE45"/>
      <c r="BF45"/>
      <c r="BG45"/>
      <c r="BH45"/>
      <c r="BI45"/>
      <c r="BJ45"/>
      <c r="BK45"/>
      <c r="BL45"/>
      <c r="BM45"/>
      <c r="BN45"/>
      <c r="BO45"/>
    </row>
    <row r="46" spans="1:67" ht="30" x14ac:dyDescent="0.25">
      <c r="A46" s="1" t="s">
        <v>66</v>
      </c>
      <c r="B46" s="3"/>
      <c r="C46" s="94"/>
      <c r="D46" s="104">
        <v>4</v>
      </c>
      <c r="E46" s="7">
        <v>4.2</v>
      </c>
      <c r="F46" s="7">
        <v>3</v>
      </c>
      <c r="G46" s="7">
        <v>3.2</v>
      </c>
      <c r="H46" s="7">
        <v>3.8</v>
      </c>
      <c r="I46" s="7">
        <v>2.2000000000000002</v>
      </c>
      <c r="J46" s="7">
        <v>3</v>
      </c>
      <c r="K46" s="103">
        <v>2.6666666666666665</v>
      </c>
      <c r="L46" s="7">
        <v>2.2000000000000002</v>
      </c>
      <c r="M46" s="7">
        <v>2.4</v>
      </c>
      <c r="N46" s="7">
        <v>2.8</v>
      </c>
      <c r="O46" s="7">
        <v>2.8</v>
      </c>
      <c r="P46" s="103">
        <v>2.1666666666666665</v>
      </c>
      <c r="Q46" s="103">
        <v>2.3333333333333335</v>
      </c>
      <c r="R46" s="96">
        <v>2.8</v>
      </c>
      <c r="S46" s="96">
        <v>2.8</v>
      </c>
      <c r="T46" s="96">
        <v>2.4</v>
      </c>
      <c r="U46" s="96">
        <v>2.6</v>
      </c>
      <c r="V46" s="96">
        <v>3</v>
      </c>
      <c r="W46" s="7">
        <v>2.4</v>
      </c>
      <c r="X46" s="103">
        <v>1.8333333333333333</v>
      </c>
      <c r="Y46" s="103">
        <v>1.6666666666666667</v>
      </c>
      <c r="Z46" s="80"/>
      <c r="AA46" s="7">
        <v>16.8</v>
      </c>
      <c r="AB46" s="7">
        <v>12</v>
      </c>
      <c r="AC46" s="7">
        <v>12.8</v>
      </c>
      <c r="AD46" s="7">
        <v>15.2</v>
      </c>
      <c r="AE46" s="7">
        <v>8.8000000000000007</v>
      </c>
      <c r="AF46" s="7">
        <v>12</v>
      </c>
      <c r="AG46" s="7">
        <v>10.666666666666666</v>
      </c>
      <c r="AH46" s="7">
        <v>8.8000000000000007</v>
      </c>
      <c r="AI46" s="7">
        <v>9.6</v>
      </c>
      <c r="AJ46" s="7">
        <v>11.2</v>
      </c>
      <c r="AK46" s="7">
        <v>11.2</v>
      </c>
      <c r="AL46" s="7">
        <v>8.6666666666666661</v>
      </c>
      <c r="AM46" s="7">
        <v>9.3333333333333339</v>
      </c>
      <c r="AN46" s="7">
        <v>11.2</v>
      </c>
      <c r="AO46" s="7">
        <v>11.2</v>
      </c>
      <c r="AP46" s="7">
        <v>9.6</v>
      </c>
      <c r="AQ46" s="7">
        <v>10.4</v>
      </c>
      <c r="AR46" s="7">
        <v>12</v>
      </c>
      <c r="AS46" s="7">
        <v>9.6</v>
      </c>
      <c r="AT46" s="7">
        <v>7.333333333333333</v>
      </c>
      <c r="AU46" s="7">
        <v>6.666666666666667</v>
      </c>
    </row>
    <row r="47" spans="1:67" ht="60" x14ac:dyDescent="0.25">
      <c r="A47" s="1" t="s">
        <v>67</v>
      </c>
      <c r="B47" s="3"/>
      <c r="C47" s="94"/>
      <c r="D47" s="104">
        <v>4</v>
      </c>
      <c r="E47" s="7">
        <v>4</v>
      </c>
      <c r="F47" s="7">
        <v>3.2</v>
      </c>
      <c r="G47" s="7">
        <v>2.6</v>
      </c>
      <c r="H47" s="7">
        <v>3.4</v>
      </c>
      <c r="I47" s="7">
        <v>2.2000000000000002</v>
      </c>
      <c r="J47" s="7">
        <v>4</v>
      </c>
      <c r="K47" s="103">
        <v>2.8333333333333335</v>
      </c>
      <c r="L47" s="7">
        <v>2.2000000000000002</v>
      </c>
      <c r="M47" s="7">
        <v>2.6</v>
      </c>
      <c r="N47" s="7">
        <v>2.8</v>
      </c>
      <c r="O47" s="7">
        <v>2.4</v>
      </c>
      <c r="P47" s="103">
        <v>2.6666666666666665</v>
      </c>
      <c r="Q47" s="103">
        <v>1.8333333333333333</v>
      </c>
      <c r="R47" s="96">
        <v>2</v>
      </c>
      <c r="S47" s="96">
        <v>3.2</v>
      </c>
      <c r="T47" s="96">
        <v>2.4</v>
      </c>
      <c r="U47" s="96">
        <v>2.6</v>
      </c>
      <c r="V47" s="96">
        <v>3</v>
      </c>
      <c r="W47" s="7">
        <v>2.4</v>
      </c>
      <c r="X47" s="103">
        <v>1.8333333333333333</v>
      </c>
      <c r="Y47" s="103">
        <v>1.3333333333333333</v>
      </c>
      <c r="Z47" s="80"/>
      <c r="AA47" s="7">
        <v>16</v>
      </c>
      <c r="AB47" s="7">
        <v>12.8</v>
      </c>
      <c r="AC47" s="7">
        <v>10.4</v>
      </c>
      <c r="AD47" s="7">
        <v>13.6</v>
      </c>
      <c r="AE47" s="7">
        <v>8.8000000000000007</v>
      </c>
      <c r="AF47" s="7">
        <v>16</v>
      </c>
      <c r="AG47" s="7">
        <v>11.333333333333334</v>
      </c>
      <c r="AH47" s="7">
        <v>8.8000000000000007</v>
      </c>
      <c r="AI47" s="7">
        <v>10.4</v>
      </c>
      <c r="AJ47" s="7">
        <v>11.2</v>
      </c>
      <c r="AK47" s="7">
        <v>9.6</v>
      </c>
      <c r="AL47" s="7">
        <v>10.666666666666666</v>
      </c>
      <c r="AM47" s="7">
        <v>7.333333333333333</v>
      </c>
      <c r="AN47" s="7">
        <v>8</v>
      </c>
      <c r="AO47" s="7">
        <v>12.8</v>
      </c>
      <c r="AP47" s="7">
        <v>9.6</v>
      </c>
      <c r="AQ47" s="7">
        <v>10.4</v>
      </c>
      <c r="AR47" s="7">
        <v>12</v>
      </c>
      <c r="AS47" s="7">
        <v>9.6</v>
      </c>
      <c r="AT47" s="7">
        <v>7.333333333333333</v>
      </c>
      <c r="AU47" s="7">
        <v>5.333333333333333</v>
      </c>
    </row>
    <row r="48" spans="1:67" s="59" customFormat="1" ht="15.75" x14ac:dyDescent="0.25">
      <c r="A48" s="2" t="s">
        <v>68</v>
      </c>
      <c r="B48" s="97"/>
      <c r="C48" s="98"/>
      <c r="D48" s="105"/>
      <c r="E48" s="68"/>
      <c r="F48" s="68"/>
      <c r="G48" s="68"/>
      <c r="H48" s="68"/>
      <c r="I48" s="68"/>
      <c r="J48" s="68"/>
      <c r="K48" s="106"/>
      <c r="L48" s="68"/>
      <c r="M48" s="68"/>
      <c r="N48" s="68"/>
      <c r="O48" s="68"/>
      <c r="P48" s="106"/>
      <c r="Q48" s="106"/>
      <c r="R48" s="106"/>
      <c r="S48" s="106"/>
      <c r="T48" s="106"/>
      <c r="U48" s="106"/>
      <c r="V48" s="68"/>
      <c r="W48" s="68"/>
      <c r="X48" s="106"/>
      <c r="Y48" s="106"/>
      <c r="Z48" s="81"/>
      <c r="AA48" s="68">
        <v>32.799999999999997</v>
      </c>
      <c r="AB48" s="68">
        <v>24.8</v>
      </c>
      <c r="AC48" s="68">
        <v>23.200000000000003</v>
      </c>
      <c r="AD48" s="68">
        <v>28.799999999999997</v>
      </c>
      <c r="AE48" s="68">
        <v>17.600000000000001</v>
      </c>
      <c r="AF48" s="68">
        <v>28</v>
      </c>
      <c r="AG48" s="68">
        <v>22</v>
      </c>
      <c r="AH48" s="68">
        <v>17.600000000000001</v>
      </c>
      <c r="AI48" s="68">
        <v>20</v>
      </c>
      <c r="AJ48" s="68">
        <v>22.4</v>
      </c>
      <c r="AK48" s="68">
        <v>20.799999999999997</v>
      </c>
      <c r="AL48" s="68">
        <v>19.333333333333332</v>
      </c>
      <c r="AM48" s="68">
        <v>16.666666666666668</v>
      </c>
      <c r="AN48" s="68">
        <v>19.2</v>
      </c>
      <c r="AO48" s="68">
        <v>24</v>
      </c>
      <c r="AP48" s="68">
        <v>19.2</v>
      </c>
      <c r="AQ48" s="68">
        <v>20.8</v>
      </c>
      <c r="AR48" s="68">
        <v>24</v>
      </c>
      <c r="AS48" s="68">
        <v>19.2</v>
      </c>
      <c r="AT48" s="68">
        <v>14.666666666666666</v>
      </c>
      <c r="AU48" s="68">
        <v>12</v>
      </c>
    </row>
    <row r="49" spans="1:67" s="71" customFormat="1" ht="15.75" x14ac:dyDescent="0.25">
      <c r="A49" s="101" t="s">
        <v>69</v>
      </c>
      <c r="B49" s="107">
        <v>6</v>
      </c>
      <c r="C49" s="108">
        <v>10</v>
      </c>
      <c r="D49" s="72"/>
      <c r="E49" s="72"/>
      <c r="F49" s="72"/>
      <c r="G49" s="72"/>
      <c r="H49" s="72"/>
      <c r="I49" s="72"/>
      <c r="J49" s="72"/>
      <c r="K49" s="72"/>
      <c r="L49" s="72"/>
      <c r="M49" s="72"/>
      <c r="N49" s="72"/>
      <c r="O49" s="72"/>
      <c r="P49" s="72"/>
      <c r="Q49" s="72"/>
      <c r="R49" s="5"/>
      <c r="S49" s="5"/>
      <c r="T49" s="5"/>
      <c r="U49" s="5"/>
      <c r="V49" s="3"/>
      <c r="W49" s="3"/>
      <c r="X49" s="5"/>
      <c r="Y49" s="5"/>
      <c r="Z49" s="88"/>
      <c r="AA49" s="74"/>
      <c r="AB49" s="74"/>
      <c r="AC49" s="74"/>
      <c r="AD49" s="74"/>
      <c r="AE49" s="74"/>
      <c r="AF49" s="74"/>
      <c r="AG49" s="74"/>
      <c r="AH49" s="74"/>
      <c r="AI49" s="74"/>
      <c r="AJ49" s="74"/>
      <c r="AK49" s="74"/>
      <c r="AL49" s="74"/>
      <c r="AM49" s="74"/>
      <c r="AN49" s="74"/>
      <c r="AO49" s="74"/>
      <c r="AP49" s="74"/>
      <c r="AQ49" s="74"/>
      <c r="AR49" s="74"/>
      <c r="AS49" s="74"/>
      <c r="AT49" s="74"/>
      <c r="AU49" s="74"/>
      <c r="AV49" s="89"/>
      <c r="AW49" s="27"/>
      <c r="AX49" s="27"/>
      <c r="AY49" s="27"/>
      <c r="AZ49" s="27"/>
      <c r="BA49" s="27"/>
      <c r="BB49" s="27"/>
      <c r="BC49" s="27"/>
      <c r="BD49" s="27"/>
      <c r="BE49" s="27"/>
      <c r="BF49" s="27"/>
      <c r="BG49" s="27"/>
      <c r="BH49" s="27"/>
      <c r="BI49" s="27"/>
      <c r="BJ49" s="27"/>
      <c r="BK49" s="27"/>
      <c r="BL49" s="27"/>
      <c r="BM49" s="27"/>
      <c r="BN49" s="27"/>
      <c r="BO49" s="27"/>
    </row>
    <row r="50" spans="1:67" s="27" customFormat="1" ht="15.75" x14ac:dyDescent="0.25">
      <c r="A50" s="1" t="s">
        <v>70</v>
      </c>
      <c r="B50" s="3"/>
      <c r="C50" s="94"/>
      <c r="D50" s="104">
        <v>8</v>
      </c>
      <c r="E50" s="110">
        <v>1</v>
      </c>
      <c r="F50" s="7">
        <v>1</v>
      </c>
      <c r="G50" s="7">
        <v>1</v>
      </c>
      <c r="H50" s="7">
        <v>1</v>
      </c>
      <c r="I50" s="7">
        <v>1</v>
      </c>
      <c r="J50" s="7">
        <v>2</v>
      </c>
      <c r="K50" s="103">
        <v>5</v>
      </c>
      <c r="L50" s="7">
        <v>3</v>
      </c>
      <c r="M50" s="7">
        <v>3</v>
      </c>
      <c r="N50" s="7">
        <v>5</v>
      </c>
      <c r="O50" s="7">
        <v>5</v>
      </c>
      <c r="P50" s="103">
        <v>5</v>
      </c>
      <c r="Q50" s="103">
        <v>1</v>
      </c>
      <c r="R50" s="103">
        <v>1</v>
      </c>
      <c r="S50" s="103">
        <v>5</v>
      </c>
      <c r="T50" s="103">
        <v>3</v>
      </c>
      <c r="U50" s="103">
        <v>1</v>
      </c>
      <c r="V50" s="7">
        <v>1</v>
      </c>
      <c r="W50" s="7">
        <v>1</v>
      </c>
      <c r="X50" s="103">
        <v>3</v>
      </c>
      <c r="Y50" s="103">
        <v>1</v>
      </c>
      <c r="Z50" s="123"/>
      <c r="AA50">
        <v>8</v>
      </c>
      <c r="AB50">
        <v>8</v>
      </c>
      <c r="AC50">
        <v>8</v>
      </c>
      <c r="AD50">
        <v>8</v>
      </c>
      <c r="AE50">
        <v>8</v>
      </c>
      <c r="AF50">
        <v>16</v>
      </c>
      <c r="AG50">
        <v>40</v>
      </c>
      <c r="AH50">
        <v>24</v>
      </c>
      <c r="AI50">
        <v>24</v>
      </c>
      <c r="AJ50">
        <v>40</v>
      </c>
      <c r="AK50">
        <v>40</v>
      </c>
      <c r="AL50">
        <v>40</v>
      </c>
      <c r="AM50">
        <v>8</v>
      </c>
      <c r="AN50">
        <v>8</v>
      </c>
      <c r="AO50">
        <v>40</v>
      </c>
      <c r="AP50">
        <v>24</v>
      </c>
      <c r="AQ50">
        <v>8</v>
      </c>
      <c r="AR50">
        <v>8</v>
      </c>
      <c r="AS50">
        <v>8</v>
      </c>
      <c r="AT50">
        <v>24</v>
      </c>
      <c r="AU50">
        <v>8</v>
      </c>
      <c r="AV50" s="89"/>
    </row>
    <row r="51" spans="1:67" s="27" customFormat="1" ht="15.75" x14ac:dyDescent="0.25">
      <c r="A51" s="1" t="s">
        <v>71</v>
      </c>
      <c r="B51" s="5"/>
      <c r="C51" s="109"/>
      <c r="D51" s="114">
        <v>8</v>
      </c>
      <c r="E51" s="7">
        <v>0</v>
      </c>
      <c r="F51" s="7">
        <v>0</v>
      </c>
      <c r="G51" s="7">
        <v>0</v>
      </c>
      <c r="H51" s="7">
        <v>0</v>
      </c>
      <c r="I51" s="7">
        <v>0</v>
      </c>
      <c r="J51" s="7">
        <v>0</v>
      </c>
      <c r="K51" s="7">
        <v>4</v>
      </c>
      <c r="L51" s="7">
        <v>0</v>
      </c>
      <c r="M51" s="7">
        <v>0</v>
      </c>
      <c r="N51" s="7">
        <v>1</v>
      </c>
      <c r="O51" s="7">
        <v>1</v>
      </c>
      <c r="P51" s="7">
        <v>3</v>
      </c>
      <c r="Q51" s="7">
        <v>2</v>
      </c>
      <c r="R51" s="7">
        <v>0</v>
      </c>
      <c r="S51" s="7">
        <v>0</v>
      </c>
      <c r="T51" s="7"/>
      <c r="U51" s="7">
        <v>0</v>
      </c>
      <c r="V51" s="7">
        <v>0</v>
      </c>
      <c r="W51" s="7">
        <v>0</v>
      </c>
      <c r="X51" s="7">
        <v>2</v>
      </c>
      <c r="Y51" s="7">
        <v>3</v>
      </c>
      <c r="Z51" s="123"/>
      <c r="AA51">
        <v>0</v>
      </c>
      <c r="AB51">
        <v>0</v>
      </c>
      <c r="AC51">
        <v>0</v>
      </c>
      <c r="AD51">
        <v>0</v>
      </c>
      <c r="AE51">
        <v>0</v>
      </c>
      <c r="AF51">
        <v>0</v>
      </c>
      <c r="AG51">
        <v>32</v>
      </c>
      <c r="AH51">
        <v>0</v>
      </c>
      <c r="AI51">
        <v>0</v>
      </c>
      <c r="AJ51">
        <v>8</v>
      </c>
      <c r="AK51">
        <v>8</v>
      </c>
      <c r="AL51">
        <v>24</v>
      </c>
      <c r="AM51">
        <v>16</v>
      </c>
      <c r="AN51">
        <v>0</v>
      </c>
      <c r="AO51">
        <v>0</v>
      </c>
      <c r="AP51">
        <v>0</v>
      </c>
      <c r="AQ51">
        <v>0</v>
      </c>
      <c r="AR51">
        <v>0</v>
      </c>
      <c r="AS51">
        <v>0</v>
      </c>
      <c r="AT51">
        <v>16</v>
      </c>
      <c r="AU51">
        <v>24</v>
      </c>
      <c r="AV51" s="89"/>
    </row>
    <row r="52" spans="1:67" s="27" customFormat="1" ht="15.75" x14ac:dyDescent="0.25">
      <c r="A52" s="1" t="s">
        <v>72</v>
      </c>
      <c r="B52" s="5"/>
      <c r="C52" s="109"/>
      <c r="D52" s="114">
        <v>10</v>
      </c>
      <c r="E52" s="110">
        <v>4</v>
      </c>
      <c r="F52" s="7">
        <v>0</v>
      </c>
      <c r="G52" s="7">
        <v>3</v>
      </c>
      <c r="H52" s="7">
        <v>4</v>
      </c>
      <c r="I52" s="7">
        <v>4</v>
      </c>
      <c r="J52" s="7">
        <v>5</v>
      </c>
      <c r="K52" s="7">
        <v>5</v>
      </c>
      <c r="L52" s="7">
        <v>4</v>
      </c>
      <c r="M52" s="7">
        <v>4</v>
      </c>
      <c r="N52" s="7">
        <v>5</v>
      </c>
      <c r="O52" s="7">
        <v>3</v>
      </c>
      <c r="P52" s="7">
        <v>3</v>
      </c>
      <c r="Q52" s="7">
        <v>4</v>
      </c>
      <c r="R52" s="7">
        <v>4</v>
      </c>
      <c r="S52" s="7">
        <v>3</v>
      </c>
      <c r="T52" s="7">
        <v>2</v>
      </c>
      <c r="U52" s="7">
        <v>4</v>
      </c>
      <c r="V52" s="7">
        <v>5</v>
      </c>
      <c r="W52" s="7">
        <v>2</v>
      </c>
      <c r="X52" s="7">
        <v>5</v>
      </c>
      <c r="Y52" s="7">
        <v>4</v>
      </c>
      <c r="Z52" s="123"/>
      <c r="AA52">
        <v>40</v>
      </c>
      <c r="AB52">
        <v>0</v>
      </c>
      <c r="AC52">
        <v>30</v>
      </c>
      <c r="AD52">
        <v>40</v>
      </c>
      <c r="AE52">
        <v>40</v>
      </c>
      <c r="AF52">
        <v>50</v>
      </c>
      <c r="AG52">
        <v>50</v>
      </c>
      <c r="AH52">
        <v>40</v>
      </c>
      <c r="AI52">
        <v>40</v>
      </c>
      <c r="AJ52">
        <v>50</v>
      </c>
      <c r="AK52">
        <v>30</v>
      </c>
      <c r="AL52">
        <v>30</v>
      </c>
      <c r="AM52">
        <v>40</v>
      </c>
      <c r="AN52">
        <v>40</v>
      </c>
      <c r="AO52">
        <v>30</v>
      </c>
      <c r="AP52">
        <v>20</v>
      </c>
      <c r="AQ52">
        <v>40</v>
      </c>
      <c r="AR52">
        <v>50</v>
      </c>
      <c r="AS52">
        <v>20</v>
      </c>
      <c r="AT52">
        <v>50</v>
      </c>
      <c r="AU52">
        <v>40</v>
      </c>
      <c r="AV52" s="89"/>
    </row>
    <row r="53" spans="1:67" s="15" customFormat="1" ht="15.75" x14ac:dyDescent="0.25">
      <c r="A53" s="2" t="s">
        <v>73</v>
      </c>
      <c r="B53" s="111"/>
      <c r="C53" s="112"/>
      <c r="D53" s="69"/>
      <c r="E53" s="113"/>
      <c r="F53" s="68"/>
      <c r="G53" s="68"/>
      <c r="H53" s="68"/>
      <c r="I53" s="68"/>
      <c r="J53" s="68"/>
      <c r="K53" s="69"/>
      <c r="L53" s="68"/>
      <c r="M53" s="68"/>
      <c r="N53" s="68"/>
      <c r="O53" s="68"/>
      <c r="P53" s="69"/>
      <c r="Q53" s="69"/>
      <c r="R53" s="69"/>
      <c r="S53" s="69"/>
      <c r="T53" s="69"/>
      <c r="U53" s="69"/>
      <c r="V53" s="59"/>
      <c r="W53" s="59"/>
      <c r="X53" s="69"/>
      <c r="Y53" s="69"/>
      <c r="Z53" s="124"/>
      <c r="AA53" s="68">
        <v>48</v>
      </c>
      <c r="AB53" s="68">
        <v>8</v>
      </c>
      <c r="AC53" s="68">
        <v>38</v>
      </c>
      <c r="AD53" s="68">
        <v>48</v>
      </c>
      <c r="AE53" s="68">
        <v>48</v>
      </c>
      <c r="AF53" s="68">
        <v>66</v>
      </c>
      <c r="AG53" s="68">
        <v>122</v>
      </c>
      <c r="AH53" s="68">
        <v>64</v>
      </c>
      <c r="AI53" s="68">
        <v>64</v>
      </c>
      <c r="AJ53" s="68">
        <v>98</v>
      </c>
      <c r="AK53" s="68">
        <v>78</v>
      </c>
      <c r="AL53" s="68">
        <v>94</v>
      </c>
      <c r="AM53" s="68">
        <v>64</v>
      </c>
      <c r="AN53" s="68">
        <v>48</v>
      </c>
      <c r="AO53" s="68">
        <v>70</v>
      </c>
      <c r="AP53" s="68">
        <v>44</v>
      </c>
      <c r="AQ53" s="68">
        <v>48</v>
      </c>
      <c r="AR53" s="68">
        <v>58</v>
      </c>
      <c r="AS53" s="68">
        <v>28</v>
      </c>
      <c r="AT53" s="68">
        <v>90</v>
      </c>
      <c r="AU53" s="68">
        <v>72</v>
      </c>
      <c r="AV53" s="44"/>
    </row>
    <row r="54" spans="1:67" s="71" customFormat="1" ht="15.75" x14ac:dyDescent="0.25">
      <c r="A54" s="101" t="s">
        <v>74</v>
      </c>
      <c r="B54" s="74">
        <v>4</v>
      </c>
      <c r="C54" s="102">
        <v>15</v>
      </c>
      <c r="D54" s="7"/>
      <c r="E54" s="72"/>
      <c r="F54" s="7"/>
      <c r="G54" s="7"/>
      <c r="H54" s="7"/>
      <c r="I54" s="7"/>
      <c r="J54" s="7"/>
      <c r="K54" s="114"/>
      <c r="L54" s="7"/>
      <c r="M54" s="7"/>
      <c r="N54" s="7"/>
      <c r="O54" s="7"/>
      <c r="P54" s="114"/>
      <c r="Q54" s="114"/>
      <c r="R54" s="114"/>
      <c r="S54" s="114"/>
      <c r="T54" s="114"/>
      <c r="U54" s="114"/>
      <c r="V54"/>
      <c r="W54"/>
      <c r="X54" s="114"/>
      <c r="Y54" s="114"/>
      <c r="Z54" s="123"/>
      <c r="AA54" s="74"/>
      <c r="AB54" s="74"/>
      <c r="AC54" s="74"/>
      <c r="AD54" s="74"/>
      <c r="AE54" s="74"/>
      <c r="AF54" s="74"/>
      <c r="AG54" s="74"/>
      <c r="AH54" s="74"/>
      <c r="AI54" s="74"/>
      <c r="AJ54" s="74"/>
      <c r="AK54" s="74"/>
      <c r="AL54" s="74"/>
      <c r="AM54" s="74"/>
      <c r="AN54" s="74"/>
      <c r="AO54" s="74"/>
      <c r="AP54" s="74"/>
      <c r="AQ54" s="74"/>
      <c r="AR54" s="74"/>
      <c r="AS54" s="74"/>
      <c r="AT54" s="74"/>
      <c r="AU54" s="74"/>
      <c r="AV54" s="89"/>
      <c r="AW54" s="27"/>
      <c r="AX54" s="27"/>
      <c r="AY54" s="27"/>
      <c r="AZ54" s="27"/>
      <c r="BA54" s="27"/>
      <c r="BB54" s="27"/>
      <c r="BC54" s="27"/>
      <c r="BD54" s="27"/>
      <c r="BE54" s="27"/>
      <c r="BF54" s="27"/>
      <c r="BG54" s="27"/>
      <c r="BH54" s="27"/>
      <c r="BI54" s="27"/>
      <c r="BJ54" s="27"/>
      <c r="BK54" s="27"/>
      <c r="BL54" s="27"/>
      <c r="BM54" s="27"/>
      <c r="BN54" s="27"/>
      <c r="BO54" s="27"/>
    </row>
    <row r="55" spans="1:67" s="27" customFormat="1" ht="15.75" x14ac:dyDescent="0.25">
      <c r="A55" s="1" t="s">
        <v>75</v>
      </c>
      <c r="B55" s="5"/>
      <c r="C55" s="109"/>
      <c r="D55" s="114">
        <v>15</v>
      </c>
      <c r="E55" s="110">
        <v>4</v>
      </c>
      <c r="F55" s="7">
        <v>1</v>
      </c>
      <c r="G55" s="7">
        <v>3</v>
      </c>
      <c r="H55" s="7">
        <v>4</v>
      </c>
      <c r="I55" s="7">
        <v>1</v>
      </c>
      <c r="J55" s="7">
        <v>3</v>
      </c>
      <c r="K55" s="7">
        <v>5</v>
      </c>
      <c r="L55" s="7">
        <v>3</v>
      </c>
      <c r="M55" s="7">
        <v>3</v>
      </c>
      <c r="N55" s="7">
        <v>4</v>
      </c>
      <c r="O55" s="7">
        <v>3</v>
      </c>
      <c r="P55" s="7">
        <v>3</v>
      </c>
      <c r="Q55" s="7">
        <v>2</v>
      </c>
      <c r="R55" s="7">
        <v>4</v>
      </c>
      <c r="S55" s="7">
        <v>2</v>
      </c>
      <c r="T55" s="7">
        <v>1</v>
      </c>
      <c r="U55" s="7">
        <v>4</v>
      </c>
      <c r="V55" s="7">
        <v>3</v>
      </c>
      <c r="W55" s="7">
        <v>1</v>
      </c>
      <c r="X55" s="7">
        <v>1</v>
      </c>
      <c r="Y55" s="7">
        <v>5</v>
      </c>
      <c r="Z55" s="123"/>
      <c r="AA55">
        <v>60</v>
      </c>
      <c r="AB55">
        <v>15</v>
      </c>
      <c r="AC55">
        <v>45</v>
      </c>
      <c r="AD55">
        <v>60</v>
      </c>
      <c r="AE55">
        <v>15</v>
      </c>
      <c r="AF55">
        <v>45</v>
      </c>
      <c r="AG55">
        <v>75</v>
      </c>
      <c r="AH55">
        <v>45</v>
      </c>
      <c r="AI55">
        <v>45</v>
      </c>
      <c r="AJ55">
        <v>60</v>
      </c>
      <c r="AK55">
        <v>45</v>
      </c>
      <c r="AL55">
        <v>45</v>
      </c>
      <c r="AM55">
        <v>30</v>
      </c>
      <c r="AN55">
        <v>60</v>
      </c>
      <c r="AO55">
        <v>30</v>
      </c>
      <c r="AP55">
        <v>15</v>
      </c>
      <c r="AQ55">
        <v>60</v>
      </c>
      <c r="AR55">
        <v>45</v>
      </c>
      <c r="AS55">
        <v>15</v>
      </c>
      <c r="AT55">
        <v>15</v>
      </c>
      <c r="AU55">
        <v>75</v>
      </c>
      <c r="AV55" s="89"/>
    </row>
    <row r="56" spans="1:67" s="27" customFormat="1" ht="15.75" x14ac:dyDescent="0.25">
      <c r="A56" s="1" t="s">
        <v>76</v>
      </c>
      <c r="B56" s="5"/>
      <c r="C56" s="109"/>
      <c r="D56" s="114">
        <v>12</v>
      </c>
      <c r="E56" s="110">
        <v>2</v>
      </c>
      <c r="F56" s="7">
        <v>1</v>
      </c>
      <c r="G56" s="7">
        <v>1</v>
      </c>
      <c r="H56" s="7">
        <v>2</v>
      </c>
      <c r="I56" s="7">
        <v>1</v>
      </c>
      <c r="J56" s="7">
        <v>2</v>
      </c>
      <c r="K56" s="7">
        <v>5</v>
      </c>
      <c r="L56" s="7">
        <v>1</v>
      </c>
      <c r="M56" s="7">
        <v>1</v>
      </c>
      <c r="N56" s="7">
        <v>1</v>
      </c>
      <c r="O56" s="7">
        <v>1</v>
      </c>
      <c r="P56" s="7">
        <v>1</v>
      </c>
      <c r="Q56" s="7">
        <v>1</v>
      </c>
      <c r="R56" s="7">
        <v>2</v>
      </c>
      <c r="S56" s="7">
        <v>2</v>
      </c>
      <c r="T56" s="7">
        <v>1</v>
      </c>
      <c r="U56" s="7">
        <v>4</v>
      </c>
      <c r="V56" s="7">
        <v>1</v>
      </c>
      <c r="W56" s="7">
        <v>2</v>
      </c>
      <c r="X56" s="7">
        <v>1</v>
      </c>
      <c r="Y56" s="7">
        <v>5</v>
      </c>
      <c r="Z56" s="123"/>
      <c r="AA56">
        <v>24</v>
      </c>
      <c r="AB56">
        <v>12</v>
      </c>
      <c r="AC56">
        <v>12</v>
      </c>
      <c r="AD56">
        <v>24</v>
      </c>
      <c r="AE56">
        <v>12</v>
      </c>
      <c r="AF56">
        <v>24</v>
      </c>
      <c r="AG56">
        <v>60</v>
      </c>
      <c r="AH56">
        <v>12</v>
      </c>
      <c r="AI56">
        <v>12</v>
      </c>
      <c r="AJ56">
        <v>12</v>
      </c>
      <c r="AK56">
        <v>12</v>
      </c>
      <c r="AL56">
        <v>12</v>
      </c>
      <c r="AM56">
        <v>12</v>
      </c>
      <c r="AN56">
        <v>24</v>
      </c>
      <c r="AO56">
        <v>24</v>
      </c>
      <c r="AP56">
        <v>12</v>
      </c>
      <c r="AQ56">
        <v>48</v>
      </c>
      <c r="AR56">
        <v>12</v>
      </c>
      <c r="AS56">
        <v>24</v>
      </c>
      <c r="AT56">
        <v>12</v>
      </c>
      <c r="AU56">
        <v>60</v>
      </c>
      <c r="AV56" s="89"/>
    </row>
    <row r="57" spans="1:67" s="59" customFormat="1" x14ac:dyDescent="0.25">
      <c r="A57" s="2" t="s">
        <v>77</v>
      </c>
      <c r="C57" s="69">
        <v>100</v>
      </c>
      <c r="U57" s="59">
        <v>2</v>
      </c>
      <c r="Z57" s="82"/>
      <c r="AA57" s="59">
        <v>84</v>
      </c>
      <c r="AB57" s="59">
        <v>27</v>
      </c>
      <c r="AC57" s="59">
        <v>57</v>
      </c>
      <c r="AD57" s="59">
        <v>84</v>
      </c>
      <c r="AE57" s="59">
        <v>27</v>
      </c>
      <c r="AF57" s="59">
        <v>69</v>
      </c>
      <c r="AG57" s="59">
        <v>135</v>
      </c>
      <c r="AH57" s="59">
        <v>57</v>
      </c>
      <c r="AI57" s="59">
        <v>57</v>
      </c>
      <c r="AJ57" s="59">
        <v>72</v>
      </c>
      <c r="AK57" s="59">
        <v>57</v>
      </c>
      <c r="AL57" s="59">
        <v>57</v>
      </c>
      <c r="AM57" s="59">
        <v>42</v>
      </c>
      <c r="AN57" s="59">
        <v>84</v>
      </c>
      <c r="AO57" s="59">
        <v>54</v>
      </c>
      <c r="AP57" s="59">
        <v>27</v>
      </c>
      <c r="AQ57" s="59">
        <v>108</v>
      </c>
      <c r="AR57" s="59">
        <v>57</v>
      </c>
      <c r="AS57" s="59">
        <v>39</v>
      </c>
      <c r="AT57" s="59">
        <v>27</v>
      </c>
      <c r="AU57" s="59">
        <v>135</v>
      </c>
    </row>
    <row r="58" spans="1:67" ht="45.75" x14ac:dyDescent="0.3">
      <c r="A58" s="70" t="s">
        <v>78</v>
      </c>
      <c r="C58" s="53" t="s">
        <v>79</v>
      </c>
      <c r="AA58" s="68">
        <v>687.95</v>
      </c>
      <c r="AB58" s="68">
        <v>599.95000000000005</v>
      </c>
      <c r="AC58" s="68">
        <v>457.53</v>
      </c>
      <c r="AD58" s="68">
        <v>665.85</v>
      </c>
      <c r="AE58" s="68">
        <v>500.79999999999995</v>
      </c>
      <c r="AF58" s="68">
        <v>697.68</v>
      </c>
      <c r="AG58" s="68">
        <v>740.5119047619047</v>
      </c>
      <c r="AH58" s="68">
        <v>470.57</v>
      </c>
      <c r="AI58" s="68">
        <v>554.72</v>
      </c>
      <c r="AJ58" s="68">
        <v>688.17000000000007</v>
      </c>
      <c r="AK58" s="68">
        <v>674.84999999999991</v>
      </c>
      <c r="AL58" s="68">
        <v>602.42857142857133</v>
      </c>
      <c r="AM58" s="68">
        <v>542.15476190476193</v>
      </c>
      <c r="AN58" s="68">
        <v>624.79999999999995</v>
      </c>
      <c r="AO58" s="68">
        <v>593.20000000000005</v>
      </c>
      <c r="AP58" s="68">
        <v>557.6</v>
      </c>
      <c r="AQ58" s="68">
        <v>642.6</v>
      </c>
      <c r="AR58" s="68">
        <v>585.82000000000005</v>
      </c>
      <c r="AS58" s="68">
        <v>424.87</v>
      </c>
      <c r="AT58" s="68">
        <v>542.88095238095241</v>
      </c>
      <c r="AU58" s="68">
        <v>602.20238095238108</v>
      </c>
    </row>
  </sheetData>
  <mergeCells count="2">
    <mergeCell ref="AA8:AL8"/>
    <mergeCell ref="A10:Y10"/>
  </mergeCells>
  <dataValidations count="1">
    <dataValidation type="whole" allowBlank="1" showInputMessage="1" showErrorMessage="1" sqref="C17 C22 C27 C31 C38 C45 C49 C54" xr:uid="{478E7DBF-6E23-4257-B18D-242131285229}">
      <formula1>0</formula1>
      <formula2>100</formula2>
    </dataValidation>
  </dataValidations>
  <pageMargins left="0.25" right="0.25"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8B09-76E5-445E-ADCD-6323D8F63FEB}">
  <sheetPr codeName="Sheet4"/>
  <dimension ref="A2:AR52"/>
  <sheetViews>
    <sheetView topLeftCell="A14" zoomScale="80" zoomScaleNormal="80" workbookViewId="0">
      <selection activeCell="F49" sqref="F49"/>
    </sheetView>
  </sheetViews>
  <sheetFormatPr defaultRowHeight="15" x14ac:dyDescent="0.25"/>
  <cols>
    <col min="1" max="1" width="37.8554687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37.5" x14ac:dyDescent="0.3">
      <c r="A2" s="26" t="s">
        <v>0</v>
      </c>
      <c r="B2" s="27"/>
      <c r="C2" s="27"/>
      <c r="D2" s="27"/>
      <c r="E2" s="27"/>
      <c r="F2" s="27"/>
      <c r="G2" s="27"/>
      <c r="H2" s="27"/>
      <c r="I2" s="27"/>
    </row>
    <row r="3" spans="1:44" ht="56.2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45" hidden="1" x14ac:dyDescent="0.25">
      <c r="A6" s="30" t="s">
        <v>3</v>
      </c>
      <c r="B6" s="27"/>
      <c r="C6" s="27"/>
      <c r="D6" s="27"/>
      <c r="E6" s="27"/>
      <c r="F6" s="27"/>
      <c r="G6" s="27"/>
      <c r="H6" s="27"/>
      <c r="I6" s="27"/>
      <c r="J6" s="34">
        <f t="shared" ref="J6:Y6" si="0">AC17+AC19+AC23+AC27+AC30+AC36+AC41</f>
        <v>747.75</v>
      </c>
      <c r="K6" s="11">
        <f t="shared" si="0"/>
        <v>744.75</v>
      </c>
      <c r="L6" s="13">
        <f t="shared" si="0"/>
        <v>487.05</v>
      </c>
      <c r="M6" s="11">
        <f t="shared" si="0"/>
        <v>716.25</v>
      </c>
      <c r="N6" s="13">
        <f t="shared" si="0"/>
        <v>558.20000000000005</v>
      </c>
      <c r="O6" s="11">
        <f t="shared" si="0"/>
        <v>736.8</v>
      </c>
      <c r="P6" s="13">
        <f t="shared" si="0"/>
        <v>509.25</v>
      </c>
      <c r="Q6" s="12">
        <f t="shared" si="0"/>
        <v>576.4</v>
      </c>
      <c r="R6" s="12">
        <f t="shared" si="0"/>
        <v>666.25</v>
      </c>
      <c r="S6" s="12">
        <f t="shared" si="0"/>
        <v>686.05000000000007</v>
      </c>
      <c r="T6" s="12">
        <f t="shared" si="0"/>
        <v>628.82000000000005</v>
      </c>
      <c r="U6" s="13">
        <f t="shared" si="0"/>
        <v>499.34999999999997</v>
      </c>
      <c r="V6" s="13" t="e">
        <f t="shared" si="0"/>
        <v>#REF!</v>
      </c>
      <c r="W6" s="13">
        <f t="shared" si="0"/>
        <v>586.4</v>
      </c>
      <c r="X6" s="13">
        <f t="shared" si="0"/>
        <v>559.80000000000007</v>
      </c>
      <c r="Y6" s="13">
        <f t="shared" si="0"/>
        <v>585.6</v>
      </c>
      <c r="Z6" s="40"/>
      <c r="AA6" s="40"/>
    </row>
    <row r="7" spans="1:44" ht="30" hidden="1" x14ac:dyDescent="0.25">
      <c r="A7" s="31" t="s">
        <v>4</v>
      </c>
      <c r="B7" s="27"/>
      <c r="C7" s="27"/>
      <c r="D7" s="27"/>
      <c r="E7" s="27"/>
      <c r="F7" s="27"/>
      <c r="G7" s="27"/>
      <c r="H7" s="27"/>
      <c r="I7" s="27"/>
    </row>
    <row r="8" spans="1:44" ht="45"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156</v>
      </c>
      <c r="F16" s="10" t="s">
        <v>157</v>
      </c>
      <c r="G16" s="10" t="s">
        <v>158</v>
      </c>
      <c r="H16" s="10" t="s">
        <v>159</v>
      </c>
      <c r="I16" s="10" t="s">
        <v>160</v>
      </c>
      <c r="J16" s="10" t="s">
        <v>161</v>
      </c>
      <c r="K16" s="10" t="s">
        <v>162</v>
      </c>
      <c r="L16" s="10" t="s">
        <v>163</v>
      </c>
      <c r="M16" s="10" t="s">
        <v>164</v>
      </c>
      <c r="N16" s="10" t="s">
        <v>165</v>
      </c>
      <c r="O16" s="10" t="s">
        <v>166</v>
      </c>
      <c r="P16" s="10" t="s">
        <v>167</v>
      </c>
      <c r="Q16" s="10" t="s">
        <v>168</v>
      </c>
      <c r="R16" s="10" t="s">
        <v>169</v>
      </c>
      <c r="S16" s="10" t="s">
        <v>170</v>
      </c>
      <c r="T16" s="10" t="s">
        <v>171</v>
      </c>
      <c r="U16" s="10" t="s">
        <v>172</v>
      </c>
      <c r="V16" s="10" t="s">
        <v>173</v>
      </c>
      <c r="W16" s="10" t="s">
        <v>174</v>
      </c>
      <c r="X16" s="10" t="s">
        <v>175</v>
      </c>
      <c r="Y16" s="10" t="s">
        <v>176</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35"/>
      <c r="E17" s="16"/>
      <c r="F17" s="16"/>
      <c r="G17" s="16"/>
      <c r="H17" s="16"/>
      <c r="I17" s="16"/>
      <c r="J17" s="6"/>
      <c r="K17" s="6"/>
      <c r="L17" s="6"/>
      <c r="M17" s="6"/>
      <c r="N17" s="6"/>
      <c r="O17" s="6"/>
      <c r="P17" s="6"/>
      <c r="Q17" s="6"/>
      <c r="R17" s="6"/>
      <c r="S17" s="6"/>
      <c r="T17" s="6"/>
      <c r="U17" s="6"/>
      <c r="V17" s="6"/>
      <c r="W17" s="6"/>
      <c r="X17" s="6"/>
      <c r="Y17" s="6"/>
      <c r="Z17" s="6"/>
      <c r="AA17" s="6"/>
      <c r="AB17" s="6"/>
      <c r="AC17" s="5">
        <f>SUM(AC18)</f>
        <v>69</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32"/>
      <c r="C18" s="56"/>
      <c r="D18" s="52">
        <v>15</v>
      </c>
      <c r="E18" s="85">
        <v>4</v>
      </c>
      <c r="F18" s="87">
        <v>1</v>
      </c>
      <c r="G18" s="87">
        <v>4</v>
      </c>
      <c r="H18" s="87">
        <v>2</v>
      </c>
      <c r="I18" s="87">
        <v>1</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69</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57">
        <v>15</v>
      </c>
      <c r="D19" s="32"/>
      <c r="E19" s="27"/>
      <c r="F19" s="27"/>
      <c r="G19" s="27"/>
      <c r="H19" s="27"/>
      <c r="I19" s="27"/>
      <c r="J19" s="7"/>
      <c r="K19" s="7"/>
      <c r="L19" s="7"/>
      <c r="M19" s="7"/>
      <c r="N19" s="7"/>
      <c r="O19" s="7"/>
      <c r="P19" s="7"/>
      <c r="Q19" s="7"/>
      <c r="R19" s="7"/>
      <c r="S19" s="7"/>
      <c r="T19" s="7"/>
      <c r="U19" s="7"/>
      <c r="V19" s="7"/>
      <c r="W19" s="7"/>
      <c r="X19" s="7"/>
      <c r="Y19" s="7"/>
      <c r="Z19" s="7"/>
      <c r="AA19" s="7"/>
      <c r="AB19" s="5"/>
      <c r="AC19" s="5">
        <f>SUM(AC20:AC22)</f>
        <v>181.8</v>
      </c>
      <c r="AD19" s="5">
        <f t="shared" ref="AD19:AR19" si="3">SUM(AD20:AD22)</f>
        <v>183.8</v>
      </c>
      <c r="AE19" s="5">
        <f t="shared" si="3"/>
        <v>93.4</v>
      </c>
      <c r="AF19" s="5">
        <f t="shared" si="3"/>
        <v>162.80000000000001</v>
      </c>
      <c r="AG19" s="5">
        <f t="shared" si="3"/>
        <v>110</v>
      </c>
      <c r="AH19" s="5">
        <f t="shared" si="3"/>
        <v>198.2</v>
      </c>
      <c r="AI19" s="5">
        <f t="shared" si="3"/>
        <v>115.2</v>
      </c>
      <c r="AJ19" s="5">
        <f t="shared" si="3"/>
        <v>160</v>
      </c>
      <c r="AK19" s="5">
        <f t="shared" si="3"/>
        <v>159.6</v>
      </c>
      <c r="AL19" s="5">
        <f t="shared" si="3"/>
        <v>168.8</v>
      </c>
      <c r="AM19" s="5">
        <f t="shared" si="3"/>
        <v>183.92000000000002</v>
      </c>
      <c r="AN19" s="5">
        <f t="shared" si="3"/>
        <v>125.4</v>
      </c>
      <c r="AO19" s="5">
        <f t="shared" si="3"/>
        <v>169.4</v>
      </c>
      <c r="AP19" s="5">
        <f t="shared" si="3"/>
        <v>177.4</v>
      </c>
      <c r="AQ19" s="5">
        <f t="shared" si="3"/>
        <v>174.2</v>
      </c>
      <c r="AR19" s="5">
        <f t="shared" si="3"/>
        <v>185.2</v>
      </c>
    </row>
    <row r="20" spans="1:44" ht="44.25" customHeight="1" x14ac:dyDescent="0.25">
      <c r="A20" s="16" t="s">
        <v>39</v>
      </c>
      <c r="B20" s="32"/>
      <c r="C20" s="56"/>
      <c r="D20" s="52">
        <v>15</v>
      </c>
      <c r="E20" s="87">
        <v>3</v>
      </c>
      <c r="F20" s="87">
        <v>3</v>
      </c>
      <c r="G20" s="87">
        <v>2</v>
      </c>
      <c r="H20" s="87">
        <v>3</v>
      </c>
      <c r="I20" s="87">
        <v>2</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32"/>
      <c r="C21" s="56"/>
      <c r="D21" s="51">
        <v>20</v>
      </c>
      <c r="E21" s="87">
        <v>4</v>
      </c>
      <c r="F21" s="87">
        <v>3</v>
      </c>
      <c r="G21" s="87">
        <v>2</v>
      </c>
      <c r="H21" s="87">
        <v>3</v>
      </c>
      <c r="I21" s="87">
        <v>2</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84</v>
      </c>
      <c r="AD21" s="7">
        <f t="shared" si="4"/>
        <v>80</v>
      </c>
      <c r="AE21" s="7">
        <f t="shared" si="4"/>
        <v>40</v>
      </c>
      <c r="AF21" s="7">
        <f t="shared" si="4"/>
        <v>68</v>
      </c>
      <c r="AG21" s="7">
        <f t="shared" si="4"/>
        <v>44</v>
      </c>
      <c r="AH21" s="7">
        <f t="shared" si="4"/>
        <v>92</v>
      </c>
      <c r="AI21" s="7">
        <f t="shared" si="4"/>
        <v>36</v>
      </c>
      <c r="AJ21" s="7">
        <f t="shared" si="4"/>
        <v>64</v>
      </c>
      <c r="AK21" s="7">
        <f t="shared" si="4"/>
        <v>60</v>
      </c>
      <c r="AL21" s="7">
        <f t="shared" si="4"/>
        <v>68</v>
      </c>
      <c r="AM21" s="7">
        <f t="shared" si="4"/>
        <v>80</v>
      </c>
      <c r="AN21" s="7">
        <f t="shared" si="4"/>
        <v>60</v>
      </c>
      <c r="AO21" s="7">
        <f t="shared" si="4"/>
        <v>80</v>
      </c>
      <c r="AP21" s="7">
        <f t="shared" si="4"/>
        <v>76</v>
      </c>
      <c r="AQ21" s="7">
        <f t="shared" si="4"/>
        <v>80</v>
      </c>
      <c r="AR21" s="7">
        <f t="shared" si="4"/>
        <v>88</v>
      </c>
    </row>
    <row r="22" spans="1:44" ht="31.5" customHeight="1" x14ac:dyDescent="0.25">
      <c r="A22" s="16" t="s">
        <v>41</v>
      </c>
      <c r="B22" s="32"/>
      <c r="C22" s="56"/>
      <c r="D22" s="51">
        <v>12</v>
      </c>
      <c r="E22" s="87">
        <v>4</v>
      </c>
      <c r="F22" s="87">
        <v>3</v>
      </c>
      <c r="G22" s="87">
        <v>3</v>
      </c>
      <c r="H22" s="87">
        <v>3</v>
      </c>
      <c r="I22" s="87">
        <v>2</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57">
        <v>15</v>
      </c>
      <c r="D23" s="32"/>
      <c r="E23" s="27"/>
      <c r="F23" s="27"/>
      <c r="G23" s="27"/>
      <c r="H23" s="27"/>
      <c r="I23" s="27"/>
      <c r="J23" s="7"/>
      <c r="K23" s="7"/>
      <c r="L23" s="7"/>
      <c r="M23" s="7"/>
      <c r="N23" s="7"/>
      <c r="O23" s="7"/>
      <c r="P23" s="7"/>
      <c r="Q23" s="7"/>
      <c r="R23" s="7"/>
      <c r="S23" s="7"/>
      <c r="T23" s="7"/>
      <c r="U23" s="7"/>
      <c r="V23" s="7"/>
      <c r="W23" s="7"/>
      <c r="X23" s="7"/>
      <c r="Y23" s="7"/>
      <c r="Z23" s="7"/>
      <c r="AA23" s="7"/>
      <c r="AB23" s="5"/>
      <c r="AC23" s="5">
        <f>SUM(AC24:AC26)</f>
        <v>99.95</v>
      </c>
      <c r="AD23" s="5">
        <f t="shared" ref="AD23:AR23" si="5">SUM(AD24:AD26)</f>
        <v>127.45</v>
      </c>
      <c r="AE23" s="5">
        <f t="shared" si="5"/>
        <v>67.45</v>
      </c>
      <c r="AF23" s="5">
        <f t="shared" si="5"/>
        <v>119.95</v>
      </c>
      <c r="AG23" s="5">
        <f t="shared" si="5"/>
        <v>117.5</v>
      </c>
      <c r="AH23" s="5">
        <f t="shared" si="5"/>
        <v>102.5</v>
      </c>
      <c r="AI23" s="5">
        <f t="shared" si="5"/>
        <v>75.05</v>
      </c>
      <c r="AJ23" s="5">
        <f t="shared" si="5"/>
        <v>87.5</v>
      </c>
      <c r="AK23" s="5">
        <f t="shared" si="5"/>
        <v>124.95</v>
      </c>
      <c r="AL23" s="5">
        <f t="shared" si="5"/>
        <v>124.95</v>
      </c>
      <c r="AM23" s="5">
        <f t="shared" si="5"/>
        <v>65.05</v>
      </c>
      <c r="AN23" s="5">
        <f t="shared" si="5"/>
        <v>50.05</v>
      </c>
      <c r="AO23" s="5" t="e">
        <f>SUM(AO24:AO26)</f>
        <v>#REF!</v>
      </c>
      <c r="AP23" s="5">
        <f t="shared" si="5"/>
        <v>60</v>
      </c>
      <c r="AQ23" s="5">
        <f t="shared" si="5"/>
        <v>18</v>
      </c>
      <c r="AR23" s="5">
        <f t="shared" si="5"/>
        <v>51</v>
      </c>
    </row>
    <row r="24" spans="1:44" ht="15.75" x14ac:dyDescent="0.25">
      <c r="A24" s="16" t="s">
        <v>44</v>
      </c>
      <c r="B24" s="32"/>
      <c r="C24" s="56"/>
      <c r="D24" s="51">
        <v>10</v>
      </c>
      <c r="E24" s="87">
        <v>3</v>
      </c>
      <c r="F24" s="87">
        <v>3</v>
      </c>
      <c r="G24" s="87">
        <v>2</v>
      </c>
      <c r="H24" s="87">
        <v>2</v>
      </c>
      <c r="I24" s="87">
        <v>2</v>
      </c>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20</v>
      </c>
      <c r="AD24" s="7">
        <f t="shared" si="6"/>
        <v>40</v>
      </c>
      <c r="AE24" s="7">
        <f t="shared" si="6"/>
        <v>10</v>
      </c>
      <c r="AF24" s="7">
        <f t="shared" si="6"/>
        <v>25</v>
      </c>
      <c r="AG24" s="7">
        <f t="shared" si="6"/>
        <v>35</v>
      </c>
      <c r="AH24" s="7">
        <f t="shared" si="6"/>
        <v>35</v>
      </c>
      <c r="AI24" s="7">
        <f t="shared" si="6"/>
        <v>20</v>
      </c>
      <c r="AJ24" s="7">
        <f t="shared" si="6"/>
        <v>20</v>
      </c>
      <c r="AK24" s="7">
        <f t="shared" si="6"/>
        <v>30</v>
      </c>
      <c r="AL24" s="7">
        <f t="shared" si="6"/>
        <v>30</v>
      </c>
      <c r="AM24" s="7">
        <f t="shared" si="6"/>
        <v>10</v>
      </c>
      <c r="AN24" s="7">
        <f t="shared" si="6"/>
        <v>10</v>
      </c>
      <c r="AO24" s="7" t="e">
        <f t="shared" si="6"/>
        <v>#REF!</v>
      </c>
      <c r="AP24" s="7">
        <f t="shared" si="6"/>
        <v>0</v>
      </c>
      <c r="AQ24" s="7">
        <f t="shared" si="6"/>
        <v>0</v>
      </c>
      <c r="AR24" s="7">
        <f t="shared" si="6"/>
        <v>0</v>
      </c>
    </row>
    <row r="25" spans="1:44" ht="30" customHeight="1" x14ac:dyDescent="0.25">
      <c r="A25" s="16" t="s">
        <v>45</v>
      </c>
      <c r="B25" s="32"/>
      <c r="C25" s="56"/>
      <c r="D25" s="51">
        <v>15</v>
      </c>
      <c r="E25" s="87">
        <v>3</v>
      </c>
      <c r="F25" s="87">
        <v>3</v>
      </c>
      <c r="G25" s="87">
        <v>3</v>
      </c>
      <c r="H25" s="87">
        <v>3</v>
      </c>
      <c r="I25" s="87">
        <v>3</v>
      </c>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30" x14ac:dyDescent="0.25">
      <c r="A26" s="16" t="s">
        <v>46</v>
      </c>
      <c r="B26" s="32"/>
      <c r="C26" s="56"/>
      <c r="D26" s="51">
        <v>15</v>
      </c>
      <c r="E26" s="87">
        <v>2</v>
      </c>
      <c r="F26" s="87">
        <v>2</v>
      </c>
      <c r="G26" s="87">
        <v>2</v>
      </c>
      <c r="H26" s="87">
        <v>2</v>
      </c>
      <c r="I26" s="87">
        <v>2</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57">
        <v>5</v>
      </c>
      <c r="D27" s="32"/>
      <c r="E27" s="27"/>
      <c r="F27" s="27"/>
      <c r="G27" s="27"/>
      <c r="H27" s="27"/>
      <c r="I27" s="27"/>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51">
        <v>10</v>
      </c>
      <c r="E28" s="87">
        <v>2</v>
      </c>
      <c r="F28" s="87">
        <v>3</v>
      </c>
      <c r="G28" s="87">
        <v>3</v>
      </c>
      <c r="H28" s="87">
        <v>3</v>
      </c>
      <c r="I28" s="87">
        <v>2</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51">
        <v>15</v>
      </c>
      <c r="E29" s="87">
        <v>2</v>
      </c>
      <c r="F29" s="87">
        <v>2</v>
      </c>
      <c r="G29" s="87">
        <v>3</v>
      </c>
      <c r="H29" s="87">
        <v>3</v>
      </c>
      <c r="I29" s="87">
        <v>3</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10</v>
      </c>
      <c r="D30" s="32"/>
      <c r="E30" s="27"/>
      <c r="F30" s="27"/>
      <c r="G30" s="27"/>
      <c r="H30" s="27"/>
      <c r="I30" s="27"/>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87">
        <v>3</v>
      </c>
      <c r="F31" s="87">
        <v>3</v>
      </c>
      <c r="G31" s="87">
        <v>3</v>
      </c>
      <c r="H31" s="87">
        <v>3</v>
      </c>
      <c r="I31" s="87">
        <v>3</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87">
        <v>2</v>
      </c>
      <c r="F32" s="87">
        <v>4</v>
      </c>
      <c r="G32" s="87">
        <v>3</v>
      </c>
      <c r="H32" s="87">
        <v>3</v>
      </c>
      <c r="I32" s="87">
        <v>2</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55</v>
      </c>
      <c r="B33" s="32"/>
      <c r="C33" s="56"/>
      <c r="D33" s="51">
        <v>5</v>
      </c>
      <c r="E33" s="87">
        <v>2</v>
      </c>
      <c r="F33" s="87">
        <v>2</v>
      </c>
      <c r="G33" s="87">
        <v>2</v>
      </c>
      <c r="H33" s="87">
        <v>2</v>
      </c>
      <c r="I33" s="87">
        <v>2</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56</v>
      </c>
      <c r="B34" s="32"/>
      <c r="C34" s="56"/>
      <c r="D34" s="51">
        <v>10</v>
      </c>
      <c r="E34" s="87">
        <v>2</v>
      </c>
      <c r="F34" s="87">
        <v>2</v>
      </c>
      <c r="G34" s="87">
        <v>2</v>
      </c>
      <c r="H34" s="87">
        <v>2</v>
      </c>
      <c r="I34" s="87">
        <v>2</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57</v>
      </c>
      <c r="B35" s="32"/>
      <c r="C35" s="56"/>
      <c r="D35" s="51">
        <v>10</v>
      </c>
      <c r="E35" s="87">
        <v>3</v>
      </c>
      <c r="F35" s="87">
        <v>3</v>
      </c>
      <c r="G35" s="87">
        <v>3</v>
      </c>
      <c r="H35" s="87">
        <v>3</v>
      </c>
      <c r="I35" s="87">
        <v>3</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10</v>
      </c>
      <c r="D36" s="32"/>
      <c r="E36" s="27"/>
      <c r="F36" s="27"/>
      <c r="G36" s="27"/>
      <c r="H36" s="27"/>
      <c r="I36" s="27"/>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60</v>
      </c>
      <c r="B37" s="32"/>
      <c r="C37" s="56"/>
      <c r="D37" s="51">
        <v>10</v>
      </c>
      <c r="E37" s="87">
        <v>5</v>
      </c>
      <c r="F37" s="87">
        <v>3</v>
      </c>
      <c r="G37" s="87">
        <v>4</v>
      </c>
      <c r="H37" s="87">
        <v>3</v>
      </c>
      <c r="I37" s="87">
        <v>4</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87">
        <v>3</v>
      </c>
      <c r="F38" s="87">
        <v>2</v>
      </c>
      <c r="G38" s="87">
        <v>1</v>
      </c>
      <c r="H38" s="87">
        <v>3</v>
      </c>
      <c r="I38" s="87">
        <v>2</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15.75" x14ac:dyDescent="0.25">
      <c r="A39" s="16" t="s">
        <v>62</v>
      </c>
      <c r="B39" s="32"/>
      <c r="C39" s="56"/>
      <c r="D39" s="51">
        <v>5</v>
      </c>
      <c r="E39" s="87">
        <v>3</v>
      </c>
      <c r="F39" s="87">
        <v>5</v>
      </c>
      <c r="G39" s="87">
        <v>3</v>
      </c>
      <c r="H39" s="87">
        <v>2</v>
      </c>
      <c r="I39" s="87">
        <v>2</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30" x14ac:dyDescent="0.25">
      <c r="A40" s="16" t="s">
        <v>63</v>
      </c>
      <c r="B40" s="32"/>
      <c r="C40" s="56"/>
      <c r="D40" s="51">
        <v>10</v>
      </c>
      <c r="E40" s="87">
        <v>3</v>
      </c>
      <c r="F40" s="87">
        <v>5</v>
      </c>
      <c r="G40" s="87">
        <v>2</v>
      </c>
      <c r="H40" s="87">
        <v>3</v>
      </c>
      <c r="I40" s="87">
        <v>3</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27"/>
      <c r="F41" s="27"/>
      <c r="G41" s="27"/>
      <c r="H41" s="27"/>
      <c r="I41" s="27"/>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45" x14ac:dyDescent="0.25">
      <c r="A42" s="16" t="s">
        <v>66</v>
      </c>
      <c r="B42" s="32"/>
      <c r="C42" s="56"/>
      <c r="D42" s="51">
        <v>5</v>
      </c>
      <c r="E42" s="87">
        <v>3</v>
      </c>
      <c r="F42" s="87">
        <v>3</v>
      </c>
      <c r="G42" s="87">
        <v>3</v>
      </c>
      <c r="H42" s="87">
        <v>3</v>
      </c>
      <c r="I42" s="87">
        <v>3</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75" x14ac:dyDescent="0.25">
      <c r="A43" s="16" t="s">
        <v>67</v>
      </c>
      <c r="B43" s="32"/>
      <c r="C43" s="56"/>
      <c r="D43" s="51">
        <v>5</v>
      </c>
      <c r="E43" s="87">
        <v>3</v>
      </c>
      <c r="F43" s="87">
        <v>3</v>
      </c>
      <c r="G43" s="87">
        <v>3</v>
      </c>
      <c r="H43" s="87">
        <v>3</v>
      </c>
      <c r="I43" s="87">
        <v>3</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10</v>
      </c>
      <c r="D44" s="136"/>
      <c r="E44" s="38"/>
      <c r="F44" s="38"/>
      <c r="G44" s="38"/>
      <c r="H44" s="38"/>
      <c r="I44" s="38"/>
      <c r="J44" s="41"/>
      <c r="K44" s="36"/>
      <c r="L44" s="38"/>
      <c r="M44" s="38"/>
      <c r="N44" s="38"/>
      <c r="O44" s="38"/>
      <c r="P44" s="38"/>
      <c r="Q44" s="38"/>
      <c r="R44" s="38"/>
      <c r="S44" s="38"/>
    </row>
    <row r="45" spans="1:44" s="27" customFormat="1" ht="15.75" x14ac:dyDescent="0.25">
      <c r="A45" s="16" t="s">
        <v>70</v>
      </c>
      <c r="B45" s="32"/>
      <c r="C45" s="56"/>
      <c r="D45" s="51">
        <v>10</v>
      </c>
      <c r="E45" s="87"/>
      <c r="F45" s="87"/>
      <c r="G45" s="87"/>
      <c r="H45" s="87"/>
      <c r="I45" s="87"/>
      <c r="J45" s="42"/>
      <c r="K45" s="37"/>
    </row>
    <row r="46" spans="1:44" s="27" customFormat="1" ht="15.75" x14ac:dyDescent="0.25">
      <c r="A46" s="16" t="s">
        <v>71</v>
      </c>
      <c r="B46" s="43"/>
      <c r="C46" s="58"/>
      <c r="D46" s="137">
        <v>10</v>
      </c>
      <c r="E46" s="38">
        <v>3</v>
      </c>
      <c r="F46" s="38"/>
      <c r="G46" s="38"/>
      <c r="H46" s="38"/>
      <c r="I46" s="38"/>
      <c r="J46" s="36"/>
      <c r="K46" s="36"/>
      <c r="L46" s="38"/>
      <c r="M46" s="38"/>
      <c r="N46" s="38"/>
      <c r="O46" s="38"/>
      <c r="P46" s="38"/>
      <c r="Q46" s="38"/>
      <c r="R46" s="38"/>
      <c r="S46" s="38"/>
    </row>
    <row r="47" spans="1:44" s="27" customFormat="1" ht="15.75" x14ac:dyDescent="0.25">
      <c r="A47" s="16" t="s">
        <v>72</v>
      </c>
      <c r="B47" s="43"/>
      <c r="C47" s="58"/>
      <c r="D47" s="137">
        <v>10</v>
      </c>
      <c r="E47" s="38">
        <v>4</v>
      </c>
      <c r="F47" s="38"/>
      <c r="G47" s="38"/>
      <c r="H47" s="38"/>
      <c r="I47" s="38"/>
      <c r="J47" s="36"/>
      <c r="K47" s="36"/>
      <c r="L47" s="38"/>
      <c r="M47" s="38"/>
      <c r="N47" s="38"/>
      <c r="O47" s="38"/>
      <c r="P47" s="38"/>
      <c r="Q47" s="38"/>
      <c r="R47" s="38"/>
      <c r="S47" s="38"/>
    </row>
    <row r="48" spans="1:44" s="27" customFormat="1" ht="15.75" x14ac:dyDescent="0.25">
      <c r="A48" s="10" t="s">
        <v>74</v>
      </c>
      <c r="B48" s="27">
        <v>4</v>
      </c>
      <c r="C48" s="57">
        <v>15</v>
      </c>
      <c r="D48" s="136"/>
      <c r="E48" s="38"/>
      <c r="F48" s="38"/>
      <c r="G48" s="38"/>
      <c r="H48" s="38"/>
      <c r="I48" s="38"/>
      <c r="J48" s="36"/>
      <c r="K48" s="36"/>
      <c r="L48" s="38"/>
      <c r="M48" s="38"/>
      <c r="N48" s="38"/>
      <c r="O48" s="38"/>
      <c r="P48" s="38"/>
      <c r="Q48" s="38"/>
      <c r="R48" s="38"/>
      <c r="S48" s="38"/>
    </row>
    <row r="49" spans="1:19" s="27" customFormat="1" ht="15.75" x14ac:dyDescent="0.25">
      <c r="A49" s="16" t="s">
        <v>75</v>
      </c>
      <c r="B49" s="43"/>
      <c r="C49" s="58"/>
      <c r="D49" s="137">
        <v>15</v>
      </c>
      <c r="E49" s="38">
        <v>5</v>
      </c>
      <c r="F49" s="38"/>
      <c r="G49" s="38"/>
      <c r="H49" s="38"/>
      <c r="I49" s="38"/>
      <c r="J49" s="36"/>
      <c r="K49" s="36"/>
      <c r="L49" s="38"/>
      <c r="M49" s="38"/>
      <c r="N49" s="38"/>
      <c r="O49" s="38"/>
      <c r="P49" s="38"/>
      <c r="Q49" s="38"/>
      <c r="R49" s="38"/>
      <c r="S49" s="38"/>
    </row>
    <row r="50" spans="1:19" s="27" customFormat="1" ht="15.75" x14ac:dyDescent="0.25">
      <c r="A50" s="16" t="s">
        <v>76</v>
      </c>
      <c r="B50" s="43"/>
      <c r="C50" s="58"/>
      <c r="D50" s="137">
        <v>15</v>
      </c>
      <c r="E50" s="38">
        <v>5</v>
      </c>
      <c r="F50" s="38"/>
      <c r="G50" s="38"/>
      <c r="H50" s="38"/>
      <c r="I50" s="38"/>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phoneticPr fontId="13" type="noConversion"/>
  <dataValidations count="1">
    <dataValidation type="whole" allowBlank="1" showInputMessage="1" showErrorMessage="1" sqref="C19 C23 C27 C30 C36 C41 C44 C48" xr:uid="{C94CF0EC-9921-46E7-AAD7-C857BDDF364D}">
      <formula1>0</formula1>
      <formula2>100</formula2>
    </dataValidation>
  </dataValidations>
  <pageMargins left="0.25" right="0.25" top="0.75" bottom="0.75"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8AD7-F7BB-4312-BFCD-9A692DC4E26A}">
  <sheetPr codeName="Sheet5"/>
  <dimension ref="A2:AR52"/>
  <sheetViews>
    <sheetView topLeftCell="A17" zoomScale="80" zoomScaleNormal="80" workbookViewId="0">
      <selection activeCell="J20" sqref="J20"/>
    </sheetView>
  </sheetViews>
  <sheetFormatPr defaultRowHeight="15" x14ac:dyDescent="0.25"/>
  <cols>
    <col min="1" max="1" width="37.8554687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37.5" x14ac:dyDescent="0.3">
      <c r="A2" s="26" t="s">
        <v>0</v>
      </c>
      <c r="B2" s="27"/>
      <c r="C2" s="27"/>
      <c r="D2" s="27"/>
      <c r="E2" s="27"/>
      <c r="F2" s="27"/>
      <c r="G2" s="27"/>
      <c r="H2" s="27"/>
      <c r="I2" s="27"/>
    </row>
    <row r="3" spans="1:44" ht="56.2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45" hidden="1" x14ac:dyDescent="0.25">
      <c r="A6" s="30" t="s">
        <v>3</v>
      </c>
      <c r="B6" s="27"/>
      <c r="C6" s="27"/>
      <c r="D6" s="27"/>
      <c r="E6" s="27"/>
      <c r="F6" s="27"/>
      <c r="G6" s="27"/>
      <c r="H6" s="27"/>
      <c r="I6" s="27"/>
      <c r="J6" s="34">
        <f t="shared" ref="J6:Y6" si="0">AC17+AC19+AC23+AC27+AC30+AC36+AC41</f>
        <v>747.75</v>
      </c>
      <c r="K6" s="11">
        <f t="shared" si="0"/>
        <v>744.75</v>
      </c>
      <c r="L6" s="13">
        <f t="shared" si="0"/>
        <v>487.05</v>
      </c>
      <c r="M6" s="11">
        <f t="shared" si="0"/>
        <v>716.25</v>
      </c>
      <c r="N6" s="13">
        <f t="shared" si="0"/>
        <v>558.20000000000005</v>
      </c>
      <c r="O6" s="11">
        <f t="shared" si="0"/>
        <v>736.8</v>
      </c>
      <c r="P6" s="13">
        <f t="shared" si="0"/>
        <v>509.25</v>
      </c>
      <c r="Q6" s="12">
        <f t="shared" si="0"/>
        <v>576.4</v>
      </c>
      <c r="R6" s="12">
        <f t="shared" si="0"/>
        <v>666.25</v>
      </c>
      <c r="S6" s="12">
        <f t="shared" si="0"/>
        <v>686.05000000000007</v>
      </c>
      <c r="T6" s="12">
        <f t="shared" si="0"/>
        <v>628.82000000000005</v>
      </c>
      <c r="U6" s="13">
        <f t="shared" si="0"/>
        <v>499.34999999999997</v>
      </c>
      <c r="V6" s="13" t="e">
        <f t="shared" si="0"/>
        <v>#REF!</v>
      </c>
      <c r="W6" s="13">
        <f t="shared" si="0"/>
        <v>586.4</v>
      </c>
      <c r="X6" s="13">
        <f t="shared" si="0"/>
        <v>559.80000000000007</v>
      </c>
      <c r="Y6" s="13">
        <f t="shared" si="0"/>
        <v>585.6</v>
      </c>
      <c r="Z6" s="40"/>
      <c r="AA6" s="40"/>
    </row>
    <row r="7" spans="1:44" ht="30" hidden="1" x14ac:dyDescent="0.25">
      <c r="A7" s="31" t="s">
        <v>4</v>
      </c>
      <c r="B7" s="27"/>
      <c r="C7" s="27"/>
      <c r="D7" s="27"/>
      <c r="E7" s="27"/>
      <c r="F7" s="27"/>
      <c r="G7" s="27"/>
      <c r="H7" s="27"/>
      <c r="I7" s="27"/>
    </row>
    <row r="8" spans="1:44" ht="45"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35"/>
      <c r="E17" s="35"/>
      <c r="F17" s="35"/>
      <c r="G17" s="35"/>
      <c r="H17" s="35"/>
      <c r="I17" s="35"/>
      <c r="J17" s="6"/>
      <c r="K17" s="6"/>
      <c r="L17" s="6"/>
      <c r="M17" s="6"/>
      <c r="N17" s="6"/>
      <c r="O17" s="6"/>
      <c r="P17" s="6"/>
      <c r="Q17" s="6"/>
      <c r="R17" s="6"/>
      <c r="S17" s="6"/>
      <c r="T17" s="6"/>
      <c r="U17" s="6"/>
      <c r="V17" s="6"/>
      <c r="W17" s="6"/>
      <c r="X17" s="6"/>
      <c r="Y17" s="6"/>
      <c r="Z17" s="6"/>
      <c r="AA17" s="6"/>
      <c r="AB17" s="6"/>
      <c r="AC17" s="5">
        <f>SUM(AC18)</f>
        <v>69</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32"/>
      <c r="C18" s="56"/>
      <c r="D18" s="52">
        <v>15</v>
      </c>
      <c r="E18" s="52">
        <v>4</v>
      </c>
      <c r="F18" s="51">
        <v>3</v>
      </c>
      <c r="G18" s="51">
        <v>3</v>
      </c>
      <c r="H18" s="51">
        <v>2</v>
      </c>
      <c r="I18" s="51">
        <v>2</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69</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57">
        <v>5</v>
      </c>
      <c r="D19" s="32"/>
      <c r="E19" s="32"/>
      <c r="F19" s="32"/>
      <c r="G19" s="32"/>
      <c r="H19" s="32"/>
      <c r="I19" s="32"/>
      <c r="J19" s="7"/>
      <c r="K19" s="7"/>
      <c r="L19" s="7"/>
      <c r="M19" s="7"/>
      <c r="N19" s="7"/>
      <c r="O19" s="7"/>
      <c r="P19" s="7"/>
      <c r="Q19" s="7"/>
      <c r="R19" s="7"/>
      <c r="S19" s="7"/>
      <c r="T19" s="7"/>
      <c r="U19" s="7"/>
      <c r="V19" s="7"/>
      <c r="W19" s="7"/>
      <c r="X19" s="7"/>
      <c r="Y19" s="7"/>
      <c r="Z19" s="7"/>
      <c r="AA19" s="7"/>
      <c r="AB19" s="5"/>
      <c r="AC19" s="5">
        <f>SUM(AC20:AC22)</f>
        <v>181.8</v>
      </c>
      <c r="AD19" s="5">
        <f t="shared" ref="AD19:AR19" si="3">SUM(AD20:AD22)</f>
        <v>183.8</v>
      </c>
      <c r="AE19" s="5">
        <f t="shared" si="3"/>
        <v>93.4</v>
      </c>
      <c r="AF19" s="5">
        <f t="shared" si="3"/>
        <v>162.80000000000001</v>
      </c>
      <c r="AG19" s="5">
        <f t="shared" si="3"/>
        <v>110</v>
      </c>
      <c r="AH19" s="5">
        <f t="shared" si="3"/>
        <v>198.2</v>
      </c>
      <c r="AI19" s="5">
        <f t="shared" si="3"/>
        <v>115.2</v>
      </c>
      <c r="AJ19" s="5">
        <f t="shared" si="3"/>
        <v>160</v>
      </c>
      <c r="AK19" s="5">
        <f t="shared" si="3"/>
        <v>159.6</v>
      </c>
      <c r="AL19" s="5">
        <f t="shared" si="3"/>
        <v>168.8</v>
      </c>
      <c r="AM19" s="5">
        <f t="shared" si="3"/>
        <v>183.92000000000002</v>
      </c>
      <c r="AN19" s="5">
        <f t="shared" si="3"/>
        <v>125.4</v>
      </c>
      <c r="AO19" s="5">
        <f t="shared" si="3"/>
        <v>169.4</v>
      </c>
      <c r="AP19" s="5">
        <f t="shared" si="3"/>
        <v>177.4</v>
      </c>
      <c r="AQ19" s="5">
        <f t="shared" si="3"/>
        <v>174.2</v>
      </c>
      <c r="AR19" s="5">
        <f t="shared" si="3"/>
        <v>185.2</v>
      </c>
    </row>
    <row r="20" spans="1:44" ht="44.25" customHeight="1" x14ac:dyDescent="0.25">
      <c r="A20" s="16" t="s">
        <v>39</v>
      </c>
      <c r="B20" s="32"/>
      <c r="C20" s="56"/>
      <c r="D20" s="52">
        <v>15</v>
      </c>
      <c r="E20" s="51">
        <v>4</v>
      </c>
      <c r="F20" s="51">
        <v>3</v>
      </c>
      <c r="G20" s="51">
        <v>3</v>
      </c>
      <c r="H20" s="51">
        <v>3</v>
      </c>
      <c r="I20" s="51">
        <v>2</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32"/>
      <c r="C21" s="56"/>
      <c r="D21" s="51">
        <v>20</v>
      </c>
      <c r="E21" s="51">
        <v>4</v>
      </c>
      <c r="F21" s="51">
        <v>2</v>
      </c>
      <c r="G21" s="51">
        <v>2</v>
      </c>
      <c r="H21" s="51">
        <v>2</v>
      </c>
      <c r="I21" s="51">
        <v>2</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84</v>
      </c>
      <c r="AD21" s="7">
        <f t="shared" si="4"/>
        <v>80</v>
      </c>
      <c r="AE21" s="7">
        <f t="shared" si="4"/>
        <v>40</v>
      </c>
      <c r="AF21" s="7">
        <f t="shared" si="4"/>
        <v>68</v>
      </c>
      <c r="AG21" s="7">
        <f t="shared" si="4"/>
        <v>44</v>
      </c>
      <c r="AH21" s="7">
        <f t="shared" si="4"/>
        <v>92</v>
      </c>
      <c r="AI21" s="7">
        <f t="shared" si="4"/>
        <v>36</v>
      </c>
      <c r="AJ21" s="7">
        <f t="shared" si="4"/>
        <v>64</v>
      </c>
      <c r="AK21" s="7">
        <f t="shared" si="4"/>
        <v>60</v>
      </c>
      <c r="AL21" s="7">
        <f t="shared" si="4"/>
        <v>68</v>
      </c>
      <c r="AM21" s="7">
        <f t="shared" si="4"/>
        <v>80</v>
      </c>
      <c r="AN21" s="7">
        <f t="shared" si="4"/>
        <v>60</v>
      </c>
      <c r="AO21" s="7">
        <f t="shared" si="4"/>
        <v>80</v>
      </c>
      <c r="AP21" s="7">
        <f t="shared" si="4"/>
        <v>76</v>
      </c>
      <c r="AQ21" s="7">
        <f t="shared" si="4"/>
        <v>80</v>
      </c>
      <c r="AR21" s="7">
        <f t="shared" si="4"/>
        <v>88</v>
      </c>
    </row>
    <row r="22" spans="1:44" ht="31.5" customHeight="1" x14ac:dyDescent="0.25">
      <c r="A22" s="16" t="s">
        <v>41</v>
      </c>
      <c r="B22" s="32"/>
      <c r="C22" s="56"/>
      <c r="D22" s="51">
        <v>12</v>
      </c>
      <c r="E22" s="51">
        <v>4</v>
      </c>
      <c r="F22" s="51">
        <v>3</v>
      </c>
      <c r="G22" s="51">
        <v>3</v>
      </c>
      <c r="H22" s="51">
        <v>2</v>
      </c>
      <c r="I22" s="51">
        <v>2</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57">
        <v>5</v>
      </c>
      <c r="D23" s="32"/>
      <c r="E23" s="32"/>
      <c r="F23" s="32"/>
      <c r="G23" s="32"/>
      <c r="H23" s="32"/>
      <c r="I23" s="32"/>
      <c r="J23" s="7"/>
      <c r="K23" s="7"/>
      <c r="L23" s="7"/>
      <c r="M23" s="7"/>
      <c r="N23" s="7"/>
      <c r="O23" s="7"/>
      <c r="P23" s="7"/>
      <c r="Q23" s="7"/>
      <c r="R23" s="7"/>
      <c r="S23" s="7"/>
      <c r="T23" s="7"/>
      <c r="U23" s="7"/>
      <c r="V23" s="7"/>
      <c r="W23" s="7"/>
      <c r="X23" s="7"/>
      <c r="Y23" s="7"/>
      <c r="Z23" s="7"/>
      <c r="AA23" s="7"/>
      <c r="AB23" s="5"/>
      <c r="AC23" s="5">
        <f>SUM(AC24:AC26)</f>
        <v>99.95</v>
      </c>
      <c r="AD23" s="5">
        <f t="shared" ref="AD23:AR23" si="5">SUM(AD24:AD26)</f>
        <v>127.45</v>
      </c>
      <c r="AE23" s="5">
        <f t="shared" si="5"/>
        <v>67.45</v>
      </c>
      <c r="AF23" s="5">
        <f t="shared" si="5"/>
        <v>119.95</v>
      </c>
      <c r="AG23" s="5">
        <f t="shared" si="5"/>
        <v>117.5</v>
      </c>
      <c r="AH23" s="5">
        <f t="shared" si="5"/>
        <v>102.5</v>
      </c>
      <c r="AI23" s="5">
        <f t="shared" si="5"/>
        <v>75.05</v>
      </c>
      <c r="AJ23" s="5">
        <f t="shared" si="5"/>
        <v>87.5</v>
      </c>
      <c r="AK23" s="5">
        <f t="shared" si="5"/>
        <v>124.95</v>
      </c>
      <c r="AL23" s="5">
        <f t="shared" si="5"/>
        <v>124.95</v>
      </c>
      <c r="AM23" s="5">
        <f t="shared" si="5"/>
        <v>65.05</v>
      </c>
      <c r="AN23" s="5">
        <f t="shared" si="5"/>
        <v>50.05</v>
      </c>
      <c r="AO23" s="5" t="e">
        <f>SUM(AO24:AO26)</f>
        <v>#REF!</v>
      </c>
      <c r="AP23" s="5">
        <f t="shared" si="5"/>
        <v>60</v>
      </c>
      <c r="AQ23" s="5">
        <f t="shared" si="5"/>
        <v>18</v>
      </c>
      <c r="AR23" s="5">
        <f t="shared" si="5"/>
        <v>51</v>
      </c>
    </row>
    <row r="24" spans="1:44" ht="15.75" x14ac:dyDescent="0.25">
      <c r="A24" s="16" t="s">
        <v>44</v>
      </c>
      <c r="B24" s="32"/>
      <c r="C24" s="56"/>
      <c r="D24" s="51">
        <v>10</v>
      </c>
      <c r="E24" s="51"/>
      <c r="F24" s="63"/>
      <c r="G24" s="63"/>
      <c r="H24" s="63"/>
      <c r="I24" s="63"/>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20</v>
      </c>
      <c r="AD24" s="7">
        <f t="shared" si="6"/>
        <v>40</v>
      </c>
      <c r="AE24" s="7">
        <f t="shared" si="6"/>
        <v>10</v>
      </c>
      <c r="AF24" s="7">
        <f t="shared" si="6"/>
        <v>25</v>
      </c>
      <c r="AG24" s="7">
        <f t="shared" si="6"/>
        <v>35</v>
      </c>
      <c r="AH24" s="7">
        <f t="shared" si="6"/>
        <v>35</v>
      </c>
      <c r="AI24" s="7">
        <f t="shared" si="6"/>
        <v>20</v>
      </c>
      <c r="AJ24" s="7">
        <f t="shared" si="6"/>
        <v>20</v>
      </c>
      <c r="AK24" s="7">
        <f t="shared" si="6"/>
        <v>30</v>
      </c>
      <c r="AL24" s="7">
        <f t="shared" si="6"/>
        <v>30</v>
      </c>
      <c r="AM24" s="7">
        <f t="shared" si="6"/>
        <v>10</v>
      </c>
      <c r="AN24" s="7">
        <f t="shared" si="6"/>
        <v>10</v>
      </c>
      <c r="AO24" s="7" t="e">
        <f t="shared" si="6"/>
        <v>#REF!</v>
      </c>
      <c r="AP24" s="7">
        <f t="shared" si="6"/>
        <v>0</v>
      </c>
      <c r="AQ24" s="7">
        <f t="shared" si="6"/>
        <v>0</v>
      </c>
      <c r="AR24" s="7">
        <f t="shared" si="6"/>
        <v>0</v>
      </c>
    </row>
    <row r="25" spans="1:44" ht="30" customHeight="1" x14ac:dyDescent="0.25">
      <c r="A25" s="16" t="s">
        <v>45</v>
      </c>
      <c r="B25" s="32"/>
      <c r="C25" s="56"/>
      <c r="D25" s="51">
        <v>15</v>
      </c>
      <c r="E25" s="51">
        <v>1</v>
      </c>
      <c r="F25" s="63">
        <v>1</v>
      </c>
      <c r="G25" s="63">
        <v>1</v>
      </c>
      <c r="H25" s="63">
        <v>1</v>
      </c>
      <c r="I25" s="63">
        <v>1</v>
      </c>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30" x14ac:dyDescent="0.25">
      <c r="A26" s="16" t="s">
        <v>46</v>
      </c>
      <c r="B26" s="32"/>
      <c r="C26" s="56"/>
      <c r="D26" s="51">
        <v>15</v>
      </c>
      <c r="E26" s="51">
        <v>4</v>
      </c>
      <c r="F26" s="63">
        <v>1</v>
      </c>
      <c r="G26" s="63">
        <v>1</v>
      </c>
      <c r="H26" s="63">
        <v>1</v>
      </c>
      <c r="I26" s="63">
        <v>1</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57">
        <v>5</v>
      </c>
      <c r="D27" s="32"/>
      <c r="E27" s="32"/>
      <c r="F27" s="32"/>
      <c r="G27" s="32"/>
      <c r="H27" s="32"/>
      <c r="I27" s="32"/>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51">
        <v>10</v>
      </c>
      <c r="E28" s="51">
        <v>3</v>
      </c>
      <c r="F28" s="51">
        <v>2</v>
      </c>
      <c r="G28" s="51">
        <v>2</v>
      </c>
      <c r="H28" s="51">
        <v>2</v>
      </c>
      <c r="I28" s="51">
        <v>2</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51">
        <v>15</v>
      </c>
      <c r="E29" s="51">
        <v>2</v>
      </c>
      <c r="F29" s="51">
        <v>2</v>
      </c>
      <c r="G29" s="51">
        <v>1</v>
      </c>
      <c r="H29" s="51">
        <v>1</v>
      </c>
      <c r="I29" s="51">
        <v>1</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5</v>
      </c>
      <c r="D30" s="32"/>
      <c r="E30" s="32"/>
      <c r="F30" s="32"/>
      <c r="G30" s="32"/>
      <c r="H30" s="32"/>
      <c r="I30" s="32"/>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51">
        <v>3</v>
      </c>
      <c r="F31" s="51">
        <v>3</v>
      </c>
      <c r="G31" s="51">
        <v>3</v>
      </c>
      <c r="H31" s="51">
        <v>2</v>
      </c>
      <c r="I31" s="51">
        <v>2</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51">
        <v>3</v>
      </c>
      <c r="F32" s="51">
        <v>3</v>
      </c>
      <c r="G32" s="51">
        <v>3</v>
      </c>
      <c r="H32" s="51">
        <v>1</v>
      </c>
      <c r="I32" s="51">
        <v>1</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55</v>
      </c>
      <c r="B33" s="32"/>
      <c r="C33" s="56"/>
      <c r="D33" s="51">
        <v>5</v>
      </c>
      <c r="E33" s="51">
        <v>3</v>
      </c>
      <c r="F33" s="51">
        <v>3</v>
      </c>
      <c r="G33" s="51">
        <v>2</v>
      </c>
      <c r="H33" s="51">
        <v>2</v>
      </c>
      <c r="I33" s="51">
        <v>2</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56</v>
      </c>
      <c r="B34" s="32"/>
      <c r="C34" s="56"/>
      <c r="D34" s="51">
        <v>10</v>
      </c>
      <c r="E34" s="51">
        <v>2</v>
      </c>
      <c r="F34" s="51">
        <v>2</v>
      </c>
      <c r="G34" s="51">
        <v>2</v>
      </c>
      <c r="H34" s="51">
        <v>3</v>
      </c>
      <c r="I34" s="51">
        <v>3</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57</v>
      </c>
      <c r="B35" s="32"/>
      <c r="C35" s="56"/>
      <c r="D35" s="51">
        <v>10</v>
      </c>
      <c r="E35" s="51">
        <v>3</v>
      </c>
      <c r="F35" s="51">
        <v>3</v>
      </c>
      <c r="G35" s="51">
        <v>3</v>
      </c>
      <c r="H35" s="51">
        <v>3</v>
      </c>
      <c r="I35" s="51">
        <v>3</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15</v>
      </c>
      <c r="D36" s="32"/>
      <c r="E36" s="32"/>
      <c r="F36" s="32"/>
      <c r="G36" s="32"/>
      <c r="H36" s="32"/>
      <c r="I36" s="32"/>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60</v>
      </c>
      <c r="B37" s="32"/>
      <c r="C37" s="56"/>
      <c r="D37" s="51">
        <v>10</v>
      </c>
      <c r="E37" s="51">
        <v>3</v>
      </c>
      <c r="F37" s="51">
        <v>4</v>
      </c>
      <c r="G37" s="51">
        <v>4</v>
      </c>
      <c r="H37" s="51">
        <v>4</v>
      </c>
      <c r="I37" s="51">
        <v>4</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51">
        <v>4</v>
      </c>
      <c r="F38" s="51">
        <v>5</v>
      </c>
      <c r="G38" s="51">
        <v>3</v>
      </c>
      <c r="H38" s="51">
        <v>3</v>
      </c>
      <c r="I38" s="51">
        <v>1</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15.75" x14ac:dyDescent="0.25">
      <c r="A39" s="16" t="s">
        <v>62</v>
      </c>
      <c r="B39" s="32"/>
      <c r="C39" s="56"/>
      <c r="D39" s="51">
        <v>5</v>
      </c>
      <c r="E39" s="51">
        <v>3</v>
      </c>
      <c r="F39" s="51">
        <v>4</v>
      </c>
      <c r="G39" s="51">
        <v>5</v>
      </c>
      <c r="H39" s="51">
        <v>3</v>
      </c>
      <c r="I39" s="51">
        <v>4</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30" x14ac:dyDescent="0.25">
      <c r="A40" s="16" t="s">
        <v>63</v>
      </c>
      <c r="B40" s="32"/>
      <c r="C40" s="56"/>
      <c r="D40" s="51">
        <v>10</v>
      </c>
      <c r="E40" s="51">
        <v>4</v>
      </c>
      <c r="F40" s="51">
        <v>5</v>
      </c>
      <c r="G40" s="51">
        <v>3</v>
      </c>
      <c r="H40" s="51">
        <v>4</v>
      </c>
      <c r="I40" s="51">
        <v>2</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32"/>
      <c r="F41" s="32"/>
      <c r="G41" s="32"/>
      <c r="H41" s="32"/>
      <c r="I41" s="32"/>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45" x14ac:dyDescent="0.25">
      <c r="A42" s="16" t="s">
        <v>66</v>
      </c>
      <c r="B42" s="32"/>
      <c r="C42" s="56"/>
      <c r="D42" s="51">
        <v>5</v>
      </c>
      <c r="E42" s="51">
        <v>1</v>
      </c>
      <c r="F42" s="51">
        <v>1</v>
      </c>
      <c r="G42" s="51">
        <v>1</v>
      </c>
      <c r="H42" s="51">
        <v>1</v>
      </c>
      <c r="I42" s="51">
        <v>1</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75" x14ac:dyDescent="0.25">
      <c r="A43" s="16" t="s">
        <v>67</v>
      </c>
      <c r="B43" s="32"/>
      <c r="C43" s="56"/>
      <c r="D43" s="51">
        <v>5</v>
      </c>
      <c r="E43" s="51">
        <v>3</v>
      </c>
      <c r="F43" s="51">
        <v>3</v>
      </c>
      <c r="G43" s="51">
        <v>1</v>
      </c>
      <c r="H43" s="51">
        <v>1</v>
      </c>
      <c r="I43" s="51">
        <v>1</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20</v>
      </c>
      <c r="D44" s="64"/>
      <c r="E44" s="64"/>
      <c r="F44" s="64"/>
      <c r="G44" s="64"/>
      <c r="H44" s="64"/>
      <c r="I44" s="64"/>
      <c r="J44" s="41"/>
      <c r="K44" s="36"/>
      <c r="L44" s="38"/>
      <c r="M44" s="38"/>
      <c r="N44" s="38"/>
      <c r="O44" s="38"/>
      <c r="P44" s="38"/>
      <c r="Q44" s="38"/>
      <c r="R44" s="38"/>
      <c r="S44" s="38"/>
    </row>
    <row r="45" spans="1:44" s="27" customFormat="1" ht="15.75" x14ac:dyDescent="0.25">
      <c r="A45" s="16" t="s">
        <v>70</v>
      </c>
      <c r="B45" s="32"/>
      <c r="C45" s="56"/>
      <c r="D45" s="65">
        <v>10</v>
      </c>
      <c r="E45" s="65"/>
      <c r="F45" s="65"/>
      <c r="G45" s="65"/>
      <c r="H45" s="65"/>
      <c r="I45" s="65"/>
      <c r="J45" s="42"/>
      <c r="K45" s="37"/>
    </row>
    <row r="46" spans="1:44" s="27" customFormat="1" ht="15.75" x14ac:dyDescent="0.25">
      <c r="A46" s="16" t="s">
        <v>71</v>
      </c>
      <c r="B46" s="43"/>
      <c r="C46" s="58"/>
      <c r="D46" s="66">
        <v>10</v>
      </c>
      <c r="E46" s="64">
        <v>3</v>
      </c>
      <c r="F46" s="64"/>
      <c r="G46" s="64"/>
      <c r="H46" s="64"/>
      <c r="I46" s="64"/>
      <c r="J46" s="36"/>
      <c r="K46" s="36"/>
      <c r="L46" s="38"/>
      <c r="M46" s="38"/>
      <c r="N46" s="38"/>
      <c r="O46" s="38"/>
      <c r="P46" s="38"/>
      <c r="Q46" s="38"/>
      <c r="R46" s="38"/>
      <c r="S46" s="38"/>
    </row>
    <row r="47" spans="1:44" s="27" customFormat="1" ht="15.75" x14ac:dyDescent="0.25">
      <c r="A47" s="16" t="s">
        <v>72</v>
      </c>
      <c r="B47" s="43"/>
      <c r="C47" s="58"/>
      <c r="D47" s="66">
        <v>10</v>
      </c>
      <c r="E47" s="64">
        <v>4</v>
      </c>
      <c r="F47" s="64"/>
      <c r="G47" s="64"/>
      <c r="H47" s="64"/>
      <c r="I47" s="64"/>
      <c r="J47" s="36"/>
      <c r="K47" s="36"/>
      <c r="L47" s="38"/>
      <c r="M47" s="38"/>
      <c r="N47" s="38"/>
      <c r="O47" s="38"/>
      <c r="P47" s="38"/>
      <c r="Q47" s="38"/>
      <c r="R47" s="38"/>
      <c r="S47" s="38"/>
    </row>
    <row r="48" spans="1:44" s="27" customFormat="1" ht="15.75" x14ac:dyDescent="0.25">
      <c r="A48" s="10" t="s">
        <v>74</v>
      </c>
      <c r="B48" s="27">
        <v>4</v>
      </c>
      <c r="C48" s="57">
        <v>20</v>
      </c>
      <c r="D48" s="64"/>
      <c r="E48" s="64"/>
      <c r="F48" s="64"/>
      <c r="G48" s="64"/>
      <c r="H48" s="64"/>
      <c r="I48" s="64"/>
      <c r="J48" s="36"/>
      <c r="K48" s="36"/>
      <c r="L48" s="38"/>
      <c r="M48" s="38"/>
      <c r="N48" s="38"/>
      <c r="O48" s="38"/>
      <c r="P48" s="38"/>
      <c r="Q48" s="38"/>
      <c r="R48" s="38"/>
      <c r="S48" s="38"/>
    </row>
    <row r="49" spans="1:19" s="27" customFormat="1" ht="15.75" x14ac:dyDescent="0.25">
      <c r="A49" s="16" t="s">
        <v>75</v>
      </c>
      <c r="B49" s="43"/>
      <c r="C49" s="58"/>
      <c r="D49" s="66">
        <v>15</v>
      </c>
      <c r="E49" s="64">
        <v>5</v>
      </c>
      <c r="F49" s="64"/>
      <c r="G49" s="64"/>
      <c r="H49" s="64"/>
      <c r="I49" s="64"/>
      <c r="J49" s="36"/>
      <c r="K49" s="36"/>
      <c r="L49" s="38"/>
      <c r="M49" s="38"/>
      <c r="N49" s="38"/>
      <c r="O49" s="38"/>
      <c r="P49" s="38"/>
      <c r="Q49" s="38"/>
      <c r="R49" s="38"/>
      <c r="S49" s="38"/>
    </row>
    <row r="50" spans="1:19" s="27" customFormat="1" ht="15.75" x14ac:dyDescent="0.25">
      <c r="A50" s="16" t="s">
        <v>76</v>
      </c>
      <c r="B50" s="43"/>
      <c r="C50" s="58"/>
      <c r="D50" s="66">
        <v>15</v>
      </c>
      <c r="E50" s="64">
        <v>5</v>
      </c>
      <c r="F50" s="64"/>
      <c r="G50" s="64"/>
      <c r="H50" s="64"/>
      <c r="I50" s="64"/>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19 C23 C27 C30 C36 C41 C44 C48" xr:uid="{9AF1D35A-2C8D-42C8-A5CB-0CF183BF6303}">
      <formula1>0</formula1>
      <formula2>100</formula2>
    </dataValidation>
  </dataValidations>
  <pageMargins left="0.25" right="0.25" top="0.75" bottom="0.75"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FDD3-9476-4409-AFFD-035EEDF64283}">
  <sheetPr codeName="Sheet6"/>
  <dimension ref="A2:AR52"/>
  <sheetViews>
    <sheetView topLeftCell="A18" zoomScale="80" zoomScaleNormal="80" workbookViewId="0">
      <selection activeCell="V39" sqref="V39"/>
    </sheetView>
  </sheetViews>
  <sheetFormatPr defaultRowHeight="15" x14ac:dyDescent="0.25"/>
  <cols>
    <col min="1" max="1" width="50.2851562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18.75" x14ac:dyDescent="0.3">
      <c r="A2" s="26" t="s">
        <v>0</v>
      </c>
      <c r="B2" s="27"/>
      <c r="C2" s="27"/>
      <c r="D2" s="27"/>
      <c r="E2" s="27"/>
      <c r="F2" s="27"/>
      <c r="G2" s="27"/>
      <c r="H2" s="27"/>
      <c r="I2" s="27"/>
    </row>
    <row r="3" spans="1:44" ht="37.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30" hidden="1" x14ac:dyDescent="0.25">
      <c r="A6" s="30" t="s">
        <v>3</v>
      </c>
      <c r="B6" s="27"/>
      <c r="C6" s="27"/>
      <c r="D6" s="27"/>
      <c r="E6" s="27"/>
      <c r="F6" s="27"/>
      <c r="G6" s="27"/>
      <c r="H6" s="27"/>
      <c r="I6" s="27"/>
      <c r="J6" s="34">
        <f t="shared" ref="J6:Y6" si="0">AC17+AC19+AC23+AC27+AC30+AC36+AC41</f>
        <v>747.75</v>
      </c>
      <c r="K6" s="11">
        <f t="shared" si="0"/>
        <v>744.75</v>
      </c>
      <c r="L6" s="13">
        <f t="shared" si="0"/>
        <v>487.05</v>
      </c>
      <c r="M6" s="11">
        <f t="shared" si="0"/>
        <v>716.25</v>
      </c>
      <c r="N6" s="13">
        <f t="shared" si="0"/>
        <v>558.20000000000005</v>
      </c>
      <c r="O6" s="11">
        <f t="shared" si="0"/>
        <v>736.8</v>
      </c>
      <c r="P6" s="13">
        <f t="shared" si="0"/>
        <v>509.25</v>
      </c>
      <c r="Q6" s="12">
        <f t="shared" si="0"/>
        <v>576.4</v>
      </c>
      <c r="R6" s="12">
        <f t="shared" si="0"/>
        <v>666.25</v>
      </c>
      <c r="S6" s="12">
        <f t="shared" si="0"/>
        <v>686.05000000000007</v>
      </c>
      <c r="T6" s="12">
        <f t="shared" si="0"/>
        <v>628.82000000000005</v>
      </c>
      <c r="U6" s="13">
        <f t="shared" si="0"/>
        <v>499.34999999999997</v>
      </c>
      <c r="V6" s="13" t="e">
        <f t="shared" si="0"/>
        <v>#REF!</v>
      </c>
      <c r="W6" s="13">
        <f t="shared" si="0"/>
        <v>586.4</v>
      </c>
      <c r="X6" s="13">
        <f t="shared" si="0"/>
        <v>559.80000000000007</v>
      </c>
      <c r="Y6" s="13">
        <f t="shared" si="0"/>
        <v>585.6</v>
      </c>
      <c r="Z6" s="40"/>
      <c r="AA6" s="40"/>
    </row>
    <row r="7" spans="1:44" ht="30" hidden="1" x14ac:dyDescent="0.25">
      <c r="A7" s="31" t="s">
        <v>4</v>
      </c>
      <c r="B7" s="27"/>
      <c r="C7" s="27"/>
      <c r="D7" s="27"/>
      <c r="E7" s="27"/>
      <c r="F7" s="27"/>
      <c r="G7" s="27"/>
      <c r="H7" s="27"/>
      <c r="I7" s="27"/>
    </row>
    <row r="8" spans="1:44" ht="30"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35"/>
      <c r="E17" s="35"/>
      <c r="F17" s="35"/>
      <c r="G17" s="35"/>
      <c r="H17" s="35"/>
      <c r="I17" s="35"/>
      <c r="J17" s="6"/>
      <c r="K17" s="6"/>
      <c r="L17" s="6"/>
      <c r="M17" s="6"/>
      <c r="N17" s="6"/>
      <c r="O17" s="6"/>
      <c r="P17" s="6"/>
      <c r="Q17" s="6"/>
      <c r="R17" s="6"/>
      <c r="S17" s="6"/>
      <c r="T17" s="6"/>
      <c r="U17" s="6"/>
      <c r="V17" s="6"/>
      <c r="W17" s="6"/>
      <c r="X17" s="6"/>
      <c r="Y17" s="6"/>
      <c r="Z17" s="6"/>
      <c r="AA17" s="6"/>
      <c r="AB17" s="6"/>
      <c r="AC17" s="5">
        <f>SUM(AC18)</f>
        <v>69</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32"/>
      <c r="C18" s="56"/>
      <c r="D18" s="52">
        <v>15</v>
      </c>
      <c r="E18" s="52">
        <v>4</v>
      </c>
      <c r="F18" s="51">
        <v>1</v>
      </c>
      <c r="G18" s="51">
        <v>4</v>
      </c>
      <c r="H18" s="51">
        <v>2</v>
      </c>
      <c r="I18" s="51">
        <v>1</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69</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57">
        <v>15</v>
      </c>
      <c r="D19" s="32"/>
      <c r="E19" s="32"/>
      <c r="F19" s="32"/>
      <c r="G19" s="32"/>
      <c r="H19" s="32"/>
      <c r="I19" s="32"/>
      <c r="J19" s="7"/>
      <c r="K19" s="7"/>
      <c r="L19" s="7"/>
      <c r="M19" s="7"/>
      <c r="N19" s="7"/>
      <c r="O19" s="7"/>
      <c r="P19" s="7"/>
      <c r="Q19" s="7"/>
      <c r="R19" s="7"/>
      <c r="S19" s="7"/>
      <c r="T19" s="7"/>
      <c r="U19" s="7"/>
      <c r="V19" s="7"/>
      <c r="W19" s="7"/>
      <c r="X19" s="7"/>
      <c r="Y19" s="7"/>
      <c r="Z19" s="7"/>
      <c r="AA19" s="7"/>
      <c r="AB19" s="5"/>
      <c r="AC19" s="5">
        <f>SUM(AC20:AC22)</f>
        <v>181.8</v>
      </c>
      <c r="AD19" s="5">
        <f t="shared" ref="AD19:AR19" si="3">SUM(AD20:AD22)</f>
        <v>183.8</v>
      </c>
      <c r="AE19" s="5">
        <f t="shared" si="3"/>
        <v>93.4</v>
      </c>
      <c r="AF19" s="5">
        <f t="shared" si="3"/>
        <v>162.80000000000001</v>
      </c>
      <c r="AG19" s="5">
        <f t="shared" si="3"/>
        <v>110</v>
      </c>
      <c r="AH19" s="5">
        <f t="shared" si="3"/>
        <v>198.2</v>
      </c>
      <c r="AI19" s="5">
        <f t="shared" si="3"/>
        <v>115.2</v>
      </c>
      <c r="AJ19" s="5">
        <f t="shared" si="3"/>
        <v>160</v>
      </c>
      <c r="AK19" s="5">
        <f t="shared" si="3"/>
        <v>159.6</v>
      </c>
      <c r="AL19" s="5">
        <f t="shared" si="3"/>
        <v>168.8</v>
      </c>
      <c r="AM19" s="5">
        <f t="shared" si="3"/>
        <v>183.92000000000002</v>
      </c>
      <c r="AN19" s="5">
        <f t="shared" si="3"/>
        <v>125.4</v>
      </c>
      <c r="AO19" s="5">
        <f t="shared" si="3"/>
        <v>169.4</v>
      </c>
      <c r="AP19" s="5">
        <f t="shared" si="3"/>
        <v>177.4</v>
      </c>
      <c r="AQ19" s="5">
        <f t="shared" si="3"/>
        <v>174.2</v>
      </c>
      <c r="AR19" s="5">
        <f t="shared" si="3"/>
        <v>185.2</v>
      </c>
    </row>
    <row r="20" spans="1:44" ht="44.25" customHeight="1" x14ac:dyDescent="0.25">
      <c r="A20" s="16" t="s">
        <v>39</v>
      </c>
      <c r="B20" s="32"/>
      <c r="C20" s="56"/>
      <c r="D20" s="52">
        <v>15</v>
      </c>
      <c r="E20" s="51">
        <v>3</v>
      </c>
      <c r="F20" s="51">
        <v>3</v>
      </c>
      <c r="G20" s="51">
        <v>3</v>
      </c>
      <c r="H20" s="51">
        <v>3</v>
      </c>
      <c r="I20" s="51">
        <v>3</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32"/>
      <c r="C21" s="56"/>
      <c r="D21" s="51">
        <v>20</v>
      </c>
      <c r="E21" s="51">
        <v>3</v>
      </c>
      <c r="F21" s="51">
        <v>3</v>
      </c>
      <c r="G21" s="51">
        <v>3</v>
      </c>
      <c r="H21" s="51">
        <v>4</v>
      </c>
      <c r="I21" s="51">
        <v>4</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84</v>
      </c>
      <c r="AD21" s="7">
        <f t="shared" si="4"/>
        <v>80</v>
      </c>
      <c r="AE21" s="7">
        <f t="shared" si="4"/>
        <v>40</v>
      </c>
      <c r="AF21" s="7">
        <f t="shared" si="4"/>
        <v>68</v>
      </c>
      <c r="AG21" s="7">
        <f t="shared" si="4"/>
        <v>44</v>
      </c>
      <c r="AH21" s="7">
        <f t="shared" si="4"/>
        <v>92</v>
      </c>
      <c r="AI21" s="7">
        <f t="shared" si="4"/>
        <v>36</v>
      </c>
      <c r="AJ21" s="7">
        <f t="shared" si="4"/>
        <v>64</v>
      </c>
      <c r="AK21" s="7">
        <f t="shared" si="4"/>
        <v>60</v>
      </c>
      <c r="AL21" s="7">
        <f t="shared" si="4"/>
        <v>68</v>
      </c>
      <c r="AM21" s="7">
        <f t="shared" si="4"/>
        <v>80</v>
      </c>
      <c r="AN21" s="7">
        <f t="shared" si="4"/>
        <v>60</v>
      </c>
      <c r="AO21" s="7">
        <f t="shared" si="4"/>
        <v>80</v>
      </c>
      <c r="AP21" s="7">
        <f t="shared" si="4"/>
        <v>76</v>
      </c>
      <c r="AQ21" s="7">
        <f t="shared" si="4"/>
        <v>80</v>
      </c>
      <c r="AR21" s="7">
        <f t="shared" si="4"/>
        <v>88</v>
      </c>
    </row>
    <row r="22" spans="1:44" ht="31.5" customHeight="1" x14ac:dyDescent="0.25">
      <c r="A22" s="16" t="s">
        <v>41</v>
      </c>
      <c r="B22" s="32"/>
      <c r="C22" s="56"/>
      <c r="D22" s="51">
        <v>12</v>
      </c>
      <c r="E22" s="51">
        <v>4</v>
      </c>
      <c r="F22" s="51">
        <v>3</v>
      </c>
      <c r="G22" s="51">
        <v>4</v>
      </c>
      <c r="H22" s="51">
        <v>4</v>
      </c>
      <c r="I22" s="51">
        <v>3</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57">
        <v>15</v>
      </c>
      <c r="D23" s="32"/>
      <c r="E23" s="32"/>
      <c r="F23" s="32"/>
      <c r="G23" s="32"/>
      <c r="H23" s="32"/>
      <c r="I23" s="32"/>
      <c r="J23" s="7"/>
      <c r="K23" s="7"/>
      <c r="L23" s="7"/>
      <c r="M23" s="7"/>
      <c r="N23" s="7"/>
      <c r="O23" s="7"/>
      <c r="P23" s="7"/>
      <c r="Q23" s="7"/>
      <c r="R23" s="7"/>
      <c r="S23" s="7"/>
      <c r="T23" s="7"/>
      <c r="U23" s="7"/>
      <c r="V23" s="7"/>
      <c r="W23" s="7"/>
      <c r="X23" s="7"/>
      <c r="Y23" s="7"/>
      <c r="Z23" s="7"/>
      <c r="AA23" s="7"/>
      <c r="AB23" s="5"/>
      <c r="AC23" s="5">
        <f>SUM(AC24:AC26)</f>
        <v>99.95</v>
      </c>
      <c r="AD23" s="5">
        <f t="shared" ref="AD23:AR23" si="5">SUM(AD24:AD26)</f>
        <v>127.45</v>
      </c>
      <c r="AE23" s="5">
        <f t="shared" si="5"/>
        <v>67.45</v>
      </c>
      <c r="AF23" s="5">
        <f t="shared" si="5"/>
        <v>119.95</v>
      </c>
      <c r="AG23" s="5">
        <f t="shared" si="5"/>
        <v>117.5</v>
      </c>
      <c r="AH23" s="5">
        <f t="shared" si="5"/>
        <v>102.5</v>
      </c>
      <c r="AI23" s="5">
        <f t="shared" si="5"/>
        <v>75.05</v>
      </c>
      <c r="AJ23" s="5">
        <f t="shared" si="5"/>
        <v>87.5</v>
      </c>
      <c r="AK23" s="5">
        <f t="shared" si="5"/>
        <v>124.95</v>
      </c>
      <c r="AL23" s="5">
        <f t="shared" si="5"/>
        <v>124.95</v>
      </c>
      <c r="AM23" s="5">
        <f t="shared" si="5"/>
        <v>65.05</v>
      </c>
      <c r="AN23" s="5">
        <f t="shared" si="5"/>
        <v>50.05</v>
      </c>
      <c r="AO23" s="5" t="e">
        <f>SUM(AO24:AO26)</f>
        <v>#REF!</v>
      </c>
      <c r="AP23" s="5">
        <f t="shared" si="5"/>
        <v>60</v>
      </c>
      <c r="AQ23" s="5">
        <f t="shared" si="5"/>
        <v>18</v>
      </c>
      <c r="AR23" s="5">
        <f t="shared" si="5"/>
        <v>51</v>
      </c>
    </row>
    <row r="24" spans="1:44" ht="15.75" x14ac:dyDescent="0.25">
      <c r="A24" s="16" t="s">
        <v>44</v>
      </c>
      <c r="B24" s="32"/>
      <c r="C24" s="56"/>
      <c r="D24" s="51">
        <v>10</v>
      </c>
      <c r="E24" s="63"/>
      <c r="F24" s="63"/>
      <c r="G24" s="63"/>
      <c r="H24" s="63"/>
      <c r="I24" s="63"/>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20</v>
      </c>
      <c r="AD24" s="7">
        <f t="shared" si="6"/>
        <v>40</v>
      </c>
      <c r="AE24" s="7">
        <f t="shared" si="6"/>
        <v>10</v>
      </c>
      <c r="AF24" s="7">
        <f t="shared" si="6"/>
        <v>25</v>
      </c>
      <c r="AG24" s="7">
        <f t="shared" si="6"/>
        <v>35</v>
      </c>
      <c r="AH24" s="7">
        <f t="shared" si="6"/>
        <v>35</v>
      </c>
      <c r="AI24" s="7">
        <f t="shared" si="6"/>
        <v>20</v>
      </c>
      <c r="AJ24" s="7">
        <f t="shared" si="6"/>
        <v>20</v>
      </c>
      <c r="AK24" s="7">
        <f t="shared" si="6"/>
        <v>30</v>
      </c>
      <c r="AL24" s="7">
        <f t="shared" si="6"/>
        <v>30</v>
      </c>
      <c r="AM24" s="7">
        <f t="shared" si="6"/>
        <v>10</v>
      </c>
      <c r="AN24" s="7">
        <f t="shared" si="6"/>
        <v>10</v>
      </c>
      <c r="AO24" s="7" t="e">
        <f t="shared" si="6"/>
        <v>#REF!</v>
      </c>
      <c r="AP24" s="7">
        <f t="shared" si="6"/>
        <v>0</v>
      </c>
      <c r="AQ24" s="7">
        <f t="shared" si="6"/>
        <v>0</v>
      </c>
      <c r="AR24" s="7">
        <f t="shared" si="6"/>
        <v>0</v>
      </c>
    </row>
    <row r="25" spans="1:44" ht="30" customHeight="1" x14ac:dyDescent="0.25">
      <c r="A25" s="16" t="s">
        <v>45</v>
      </c>
      <c r="B25" s="32"/>
      <c r="C25" s="56"/>
      <c r="D25" s="51">
        <v>15</v>
      </c>
      <c r="E25" s="63"/>
      <c r="F25" s="63"/>
      <c r="G25" s="63"/>
      <c r="H25" s="63"/>
      <c r="I25" s="63"/>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15.75" x14ac:dyDescent="0.25">
      <c r="A26" s="16" t="s">
        <v>46</v>
      </c>
      <c r="B26" s="32"/>
      <c r="C26" s="56"/>
      <c r="D26" s="51">
        <v>15</v>
      </c>
      <c r="E26" s="63"/>
      <c r="F26" s="63"/>
      <c r="G26" s="63"/>
      <c r="H26" s="63"/>
      <c r="I26" s="63"/>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57">
        <v>5</v>
      </c>
      <c r="D27" s="32"/>
      <c r="E27" s="32"/>
      <c r="F27" s="32"/>
      <c r="G27" s="32"/>
      <c r="H27" s="32"/>
      <c r="I27" s="32"/>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51">
        <v>10</v>
      </c>
      <c r="E28" s="51">
        <v>3</v>
      </c>
      <c r="F28" s="51">
        <v>1</v>
      </c>
      <c r="G28" s="51">
        <v>3</v>
      </c>
      <c r="H28" s="51">
        <v>1</v>
      </c>
      <c r="I28" s="51">
        <v>1</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51">
        <v>15</v>
      </c>
      <c r="E29" s="51">
        <v>3</v>
      </c>
      <c r="F29" s="51">
        <v>0</v>
      </c>
      <c r="G29" s="51">
        <v>3</v>
      </c>
      <c r="H29" s="51">
        <v>2</v>
      </c>
      <c r="I29" s="51">
        <v>0</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10</v>
      </c>
      <c r="D30" s="32"/>
      <c r="E30" s="32"/>
      <c r="F30" s="32"/>
      <c r="G30" s="32"/>
      <c r="H30" s="32"/>
      <c r="I30" s="32"/>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51">
        <v>3</v>
      </c>
      <c r="F31" s="51">
        <v>3</v>
      </c>
      <c r="G31" s="51">
        <v>3</v>
      </c>
      <c r="H31" s="51">
        <v>3</v>
      </c>
      <c r="I31" s="51">
        <v>5</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51">
        <v>3</v>
      </c>
      <c r="F32" s="51">
        <v>2</v>
      </c>
      <c r="G32" s="51">
        <v>4</v>
      </c>
      <c r="H32" s="51">
        <v>3</v>
      </c>
      <c r="I32" s="51">
        <v>2</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93</v>
      </c>
      <c r="B33" s="32"/>
      <c r="C33" s="56"/>
      <c r="D33" s="51">
        <v>5</v>
      </c>
      <c r="E33" s="51">
        <v>3</v>
      </c>
      <c r="F33" s="51">
        <v>2</v>
      </c>
      <c r="G33" s="51">
        <v>3</v>
      </c>
      <c r="H33" s="51">
        <v>2</v>
      </c>
      <c r="I33" s="51">
        <v>5</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94</v>
      </c>
      <c r="B34" s="32"/>
      <c r="C34" s="56"/>
      <c r="D34" s="51">
        <v>10</v>
      </c>
      <c r="E34" s="51">
        <v>3</v>
      </c>
      <c r="F34" s="51">
        <v>3</v>
      </c>
      <c r="G34" s="51">
        <v>3</v>
      </c>
      <c r="H34" s="51">
        <v>3</v>
      </c>
      <c r="I34" s="51">
        <v>2</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95</v>
      </c>
      <c r="B35" s="32"/>
      <c r="C35" s="56"/>
      <c r="D35" s="51">
        <v>10</v>
      </c>
      <c r="E35" s="51">
        <v>4</v>
      </c>
      <c r="F35" s="51">
        <v>3</v>
      </c>
      <c r="G35" s="51">
        <v>3</v>
      </c>
      <c r="H35" s="51">
        <v>3</v>
      </c>
      <c r="I35" s="51">
        <v>3</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10</v>
      </c>
      <c r="D36" s="32"/>
      <c r="E36" s="32"/>
      <c r="F36" s="32"/>
      <c r="G36" s="32"/>
      <c r="H36" s="32"/>
      <c r="I36" s="32"/>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96</v>
      </c>
      <c r="B37" s="32"/>
      <c r="C37" s="56"/>
      <c r="D37" s="51">
        <v>10</v>
      </c>
      <c r="E37" s="51">
        <v>3</v>
      </c>
      <c r="F37" s="51">
        <v>1</v>
      </c>
      <c r="G37" s="51">
        <v>3</v>
      </c>
      <c r="H37" s="51">
        <v>3</v>
      </c>
      <c r="I37" s="51">
        <v>1</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51">
        <v>4</v>
      </c>
      <c r="F38" s="51">
        <v>4</v>
      </c>
      <c r="G38" s="51">
        <v>4</v>
      </c>
      <c r="H38" s="51">
        <v>4</v>
      </c>
      <c r="I38" s="51">
        <v>4</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30" x14ac:dyDescent="0.25">
      <c r="A39" s="16" t="s">
        <v>97</v>
      </c>
      <c r="B39" s="32"/>
      <c r="C39" s="56"/>
      <c r="D39" s="51">
        <v>5</v>
      </c>
      <c r="E39" s="51">
        <v>3</v>
      </c>
      <c r="F39" s="51">
        <v>5</v>
      </c>
      <c r="G39" s="51">
        <v>3</v>
      </c>
      <c r="H39" s="51">
        <v>4</v>
      </c>
      <c r="I39" s="51">
        <v>1</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15.75" x14ac:dyDescent="0.25">
      <c r="A40" s="16" t="s">
        <v>63</v>
      </c>
      <c r="B40" s="32"/>
      <c r="C40" s="56"/>
      <c r="D40" s="51">
        <v>10</v>
      </c>
      <c r="E40" s="51">
        <v>3</v>
      </c>
      <c r="F40" s="51">
        <v>5</v>
      </c>
      <c r="G40" s="51">
        <v>3</v>
      </c>
      <c r="H40" s="51">
        <v>4</v>
      </c>
      <c r="I40" s="51">
        <v>3</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32"/>
      <c r="F41" s="32"/>
      <c r="G41" s="32"/>
      <c r="H41" s="32"/>
      <c r="I41" s="32"/>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30" x14ac:dyDescent="0.25">
      <c r="A42" s="16" t="s">
        <v>66</v>
      </c>
      <c r="B42" s="32"/>
      <c r="C42" s="56"/>
      <c r="D42" s="51">
        <v>5</v>
      </c>
      <c r="E42" s="51">
        <v>3</v>
      </c>
      <c r="F42" s="51">
        <v>2</v>
      </c>
      <c r="G42" s="51">
        <v>3</v>
      </c>
      <c r="H42" s="51">
        <v>2</v>
      </c>
      <c r="I42" s="51">
        <v>1</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60" x14ac:dyDescent="0.25">
      <c r="A43" s="16" t="s">
        <v>67</v>
      </c>
      <c r="B43" s="32"/>
      <c r="C43" s="56"/>
      <c r="D43" s="51">
        <v>5</v>
      </c>
      <c r="E43" s="51">
        <v>3</v>
      </c>
      <c r="F43" s="51">
        <v>2</v>
      </c>
      <c r="G43" s="51">
        <v>2</v>
      </c>
      <c r="H43" s="51">
        <v>2</v>
      </c>
      <c r="I43" s="51">
        <v>1</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10</v>
      </c>
      <c r="D44" s="36"/>
      <c r="E44" s="36"/>
      <c r="F44" s="36"/>
      <c r="G44" s="36"/>
      <c r="H44" s="36"/>
      <c r="I44" s="36"/>
      <c r="J44" s="41"/>
      <c r="K44" s="36"/>
      <c r="L44" s="38"/>
      <c r="M44" s="38"/>
      <c r="N44" s="38"/>
      <c r="O44" s="38"/>
      <c r="P44" s="38"/>
      <c r="Q44" s="38"/>
      <c r="R44" s="38"/>
      <c r="S44" s="38"/>
    </row>
    <row r="45" spans="1:44" s="27" customFormat="1" ht="15.75" x14ac:dyDescent="0.25">
      <c r="A45" s="16" t="s">
        <v>70</v>
      </c>
      <c r="B45" s="32"/>
      <c r="C45" s="56"/>
      <c r="D45" s="51">
        <v>10</v>
      </c>
      <c r="E45" s="67">
        <v>5</v>
      </c>
      <c r="F45" s="67">
        <v>5</v>
      </c>
      <c r="G45" s="67">
        <v>1</v>
      </c>
      <c r="H45" s="67">
        <v>3</v>
      </c>
      <c r="I45" s="67">
        <v>1</v>
      </c>
      <c r="J45" s="42"/>
      <c r="K45" s="37"/>
    </row>
    <row r="46" spans="1:44" s="27" customFormat="1" ht="15.75" x14ac:dyDescent="0.25">
      <c r="A46" s="16" t="s">
        <v>71</v>
      </c>
      <c r="B46" s="43"/>
      <c r="C46" s="58"/>
      <c r="D46" s="62">
        <v>10</v>
      </c>
      <c r="E46" s="66">
        <v>4</v>
      </c>
      <c r="F46" s="66">
        <v>3</v>
      </c>
      <c r="G46" s="66">
        <v>2</v>
      </c>
      <c r="H46" s="66">
        <v>2</v>
      </c>
      <c r="I46" s="66">
        <v>3</v>
      </c>
      <c r="J46" s="36"/>
      <c r="K46" s="36"/>
      <c r="L46" s="38"/>
      <c r="M46" s="38"/>
      <c r="N46" s="38"/>
      <c r="O46" s="38"/>
      <c r="P46" s="38"/>
      <c r="Q46" s="38"/>
      <c r="R46" s="38"/>
      <c r="S46" s="38"/>
    </row>
    <row r="47" spans="1:44" s="27" customFormat="1" ht="15.75" x14ac:dyDescent="0.25">
      <c r="A47" s="16" t="s">
        <v>72</v>
      </c>
      <c r="B47" s="43"/>
      <c r="C47" s="58"/>
      <c r="D47" s="62">
        <v>10</v>
      </c>
      <c r="E47" s="66">
        <v>5</v>
      </c>
      <c r="F47" s="66">
        <v>3</v>
      </c>
      <c r="G47" s="66">
        <v>4</v>
      </c>
      <c r="H47" s="66">
        <v>5</v>
      </c>
      <c r="I47" s="66">
        <v>4</v>
      </c>
      <c r="J47" s="36"/>
      <c r="K47" s="36"/>
      <c r="L47" s="38"/>
      <c r="M47" s="38"/>
      <c r="N47" s="38"/>
      <c r="O47" s="38"/>
      <c r="P47" s="38"/>
      <c r="Q47" s="38"/>
      <c r="R47" s="38"/>
      <c r="S47" s="38"/>
    </row>
    <row r="48" spans="1:44" s="27" customFormat="1" ht="15.75" x14ac:dyDescent="0.25">
      <c r="A48" s="10" t="s">
        <v>74</v>
      </c>
      <c r="B48" s="27">
        <v>4</v>
      </c>
      <c r="C48" s="57">
        <v>15</v>
      </c>
      <c r="D48" s="36"/>
      <c r="E48" s="66"/>
      <c r="F48" s="66"/>
      <c r="G48" s="66"/>
      <c r="H48" s="66"/>
      <c r="I48" s="66"/>
      <c r="J48" s="36"/>
      <c r="K48" s="36"/>
      <c r="L48" s="38"/>
      <c r="M48" s="38"/>
      <c r="N48" s="38"/>
      <c r="O48" s="38"/>
      <c r="P48" s="38"/>
      <c r="Q48" s="38"/>
      <c r="R48" s="38"/>
      <c r="S48" s="38"/>
    </row>
    <row r="49" spans="1:19" s="27" customFormat="1" ht="15.75" x14ac:dyDescent="0.25">
      <c r="A49" s="16" t="s">
        <v>75</v>
      </c>
      <c r="B49" s="43"/>
      <c r="C49" s="58"/>
      <c r="D49" s="62">
        <v>15</v>
      </c>
      <c r="E49" s="66">
        <v>5</v>
      </c>
      <c r="F49" s="66">
        <v>3</v>
      </c>
      <c r="G49" s="66">
        <v>2</v>
      </c>
      <c r="H49" s="66">
        <v>1</v>
      </c>
      <c r="I49" s="66">
        <v>5</v>
      </c>
      <c r="J49" s="36"/>
      <c r="K49" s="36"/>
      <c r="L49" s="38"/>
      <c r="M49" s="38"/>
      <c r="N49" s="38"/>
      <c r="O49" s="38"/>
      <c r="P49" s="38"/>
      <c r="Q49" s="38"/>
      <c r="R49" s="38"/>
      <c r="S49" s="38"/>
    </row>
    <row r="50" spans="1:19" s="27" customFormat="1" ht="15.75" x14ac:dyDescent="0.25">
      <c r="A50" s="16" t="s">
        <v>76</v>
      </c>
      <c r="B50" s="43"/>
      <c r="C50" s="58"/>
      <c r="D50" s="62">
        <v>15</v>
      </c>
      <c r="E50" s="66">
        <v>5</v>
      </c>
      <c r="F50" s="66">
        <v>1</v>
      </c>
      <c r="G50" s="66">
        <v>1</v>
      </c>
      <c r="H50" s="66">
        <v>1</v>
      </c>
      <c r="I50" s="66">
        <v>5</v>
      </c>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19 C23 C27 C30 C36 C41 C44 C48" xr:uid="{D4AFCA12-1351-41EE-8B72-16AB5E0749B4}">
      <formula1>0</formula1>
      <formula2>100</formula2>
    </dataValidation>
  </dataValidations>
  <pageMargins left="0.25" right="0.25"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814D-3FDF-46E4-81C2-3D90060D0C58}">
  <sheetPr codeName="Sheet7"/>
  <dimension ref="A2:AR52"/>
  <sheetViews>
    <sheetView topLeftCell="A37" zoomScale="120" zoomScaleNormal="120" workbookViewId="0">
      <selection activeCell="E45" sqref="E45"/>
    </sheetView>
  </sheetViews>
  <sheetFormatPr defaultRowHeight="15" x14ac:dyDescent="0.25"/>
  <cols>
    <col min="1" max="1" width="50.2851562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18.75" x14ac:dyDescent="0.3">
      <c r="A2" s="26" t="s">
        <v>0</v>
      </c>
      <c r="B2" s="27"/>
      <c r="C2" s="27"/>
      <c r="D2" s="27"/>
      <c r="E2" s="27"/>
      <c r="F2" s="27"/>
      <c r="G2" s="27"/>
      <c r="H2" s="27"/>
      <c r="I2" s="27"/>
    </row>
    <row r="3" spans="1:44" ht="37.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30" hidden="1" x14ac:dyDescent="0.25">
      <c r="A6" s="30" t="s">
        <v>3</v>
      </c>
      <c r="B6" s="27"/>
      <c r="C6" s="27"/>
      <c r="D6" s="27"/>
      <c r="E6" s="27"/>
      <c r="F6" s="27"/>
      <c r="G6" s="27"/>
      <c r="H6" s="27"/>
      <c r="I6" s="27"/>
      <c r="J6" s="34">
        <f t="shared" ref="J6:Y6" si="0">AC17+AC19+AC23+AC27+AC30+AC36+AC41</f>
        <v>753.75</v>
      </c>
      <c r="K6" s="11">
        <f t="shared" si="0"/>
        <v>744.75</v>
      </c>
      <c r="L6" s="13">
        <f t="shared" si="0"/>
        <v>487.05</v>
      </c>
      <c r="M6" s="11">
        <f t="shared" si="0"/>
        <v>716.25</v>
      </c>
      <c r="N6" s="13">
        <f t="shared" si="0"/>
        <v>558.20000000000005</v>
      </c>
      <c r="O6" s="11">
        <f t="shared" si="0"/>
        <v>736.8</v>
      </c>
      <c r="P6" s="13">
        <f t="shared" si="0"/>
        <v>509.25</v>
      </c>
      <c r="Q6" s="12">
        <f t="shared" si="0"/>
        <v>576.4</v>
      </c>
      <c r="R6" s="12">
        <f t="shared" si="0"/>
        <v>666.25</v>
      </c>
      <c r="S6" s="12">
        <f t="shared" si="0"/>
        <v>686.05000000000007</v>
      </c>
      <c r="T6" s="12">
        <f t="shared" si="0"/>
        <v>628.82000000000005</v>
      </c>
      <c r="U6" s="13">
        <f t="shared" si="0"/>
        <v>499.34999999999997</v>
      </c>
      <c r="V6" s="13" t="e">
        <f t="shared" si="0"/>
        <v>#REF!</v>
      </c>
      <c r="W6" s="13">
        <f t="shared" si="0"/>
        <v>586.4</v>
      </c>
      <c r="X6" s="13">
        <f t="shared" si="0"/>
        <v>559.80000000000007</v>
      </c>
      <c r="Y6" s="13">
        <f t="shared" si="0"/>
        <v>585.6</v>
      </c>
      <c r="Z6" s="40"/>
      <c r="AA6" s="40"/>
    </row>
    <row r="7" spans="1:44" ht="30" hidden="1" x14ac:dyDescent="0.25">
      <c r="A7" s="31" t="s">
        <v>4</v>
      </c>
      <c r="B7" s="27"/>
      <c r="C7" s="27"/>
      <c r="D7" s="27"/>
      <c r="E7" s="27"/>
      <c r="F7" s="27"/>
      <c r="G7" s="27"/>
      <c r="H7" s="27"/>
      <c r="I7" s="27"/>
    </row>
    <row r="8" spans="1:44" ht="30"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83">
        <v>15</v>
      </c>
      <c r="D17" s="16"/>
      <c r="E17" s="16"/>
      <c r="F17" s="35"/>
      <c r="G17" s="35"/>
      <c r="H17" s="35"/>
      <c r="I17" s="35"/>
      <c r="J17" s="6"/>
      <c r="K17" s="6"/>
      <c r="L17" s="6"/>
      <c r="M17" s="6"/>
      <c r="N17" s="6"/>
      <c r="O17" s="6"/>
      <c r="P17" s="6"/>
      <c r="Q17" s="6"/>
      <c r="R17" s="6"/>
      <c r="S17" s="6"/>
      <c r="T17" s="6"/>
      <c r="U17" s="6"/>
      <c r="V17" s="6"/>
      <c r="W17" s="6"/>
      <c r="X17" s="6"/>
      <c r="Y17" s="6"/>
      <c r="Z17" s="6"/>
      <c r="AA17" s="6"/>
      <c r="AB17" s="6"/>
      <c r="AC17" s="5">
        <f>SUM(AC18)</f>
        <v>75</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27"/>
      <c r="C18" s="84"/>
      <c r="D18" s="85">
        <v>15</v>
      </c>
      <c r="E18" s="85">
        <v>2</v>
      </c>
      <c r="F18" s="87">
        <v>5</v>
      </c>
      <c r="G18" s="87">
        <v>2</v>
      </c>
      <c r="H18" s="87">
        <v>5</v>
      </c>
      <c r="I18" s="87">
        <v>5</v>
      </c>
      <c r="J18" s="7">
        <v>5</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75</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86">
        <v>15</v>
      </c>
      <c r="D19" s="27"/>
      <c r="E19" s="27"/>
      <c r="F19" s="32"/>
      <c r="G19" s="32"/>
      <c r="H19" s="32"/>
      <c r="I19" s="32"/>
      <c r="J19" s="7"/>
      <c r="K19" s="7"/>
      <c r="L19" s="7"/>
      <c r="M19" s="7"/>
      <c r="N19" s="7"/>
      <c r="O19" s="7"/>
      <c r="P19" s="7"/>
      <c r="Q19" s="7"/>
      <c r="R19" s="7"/>
      <c r="S19" s="7"/>
      <c r="T19" s="7"/>
      <c r="U19" s="7"/>
      <c r="V19" s="7"/>
      <c r="W19" s="7"/>
      <c r="X19" s="7"/>
      <c r="Y19" s="7"/>
      <c r="Z19" s="7"/>
      <c r="AA19" s="7"/>
      <c r="AB19" s="5"/>
      <c r="AC19" s="5">
        <f>SUM(AC20:AC22)</f>
        <v>181.8</v>
      </c>
      <c r="AD19" s="5">
        <f t="shared" ref="AD19:AR19" si="3">SUM(AD20:AD22)</f>
        <v>183.8</v>
      </c>
      <c r="AE19" s="5">
        <f t="shared" si="3"/>
        <v>93.4</v>
      </c>
      <c r="AF19" s="5">
        <f t="shared" si="3"/>
        <v>162.80000000000001</v>
      </c>
      <c r="AG19" s="5">
        <f t="shared" si="3"/>
        <v>110</v>
      </c>
      <c r="AH19" s="5">
        <f t="shared" si="3"/>
        <v>198.2</v>
      </c>
      <c r="AI19" s="5">
        <f t="shared" si="3"/>
        <v>115.2</v>
      </c>
      <c r="AJ19" s="5">
        <f t="shared" si="3"/>
        <v>160</v>
      </c>
      <c r="AK19" s="5">
        <f t="shared" si="3"/>
        <v>159.6</v>
      </c>
      <c r="AL19" s="5">
        <f t="shared" si="3"/>
        <v>168.8</v>
      </c>
      <c r="AM19" s="5">
        <f t="shared" si="3"/>
        <v>183.92000000000002</v>
      </c>
      <c r="AN19" s="5">
        <f t="shared" si="3"/>
        <v>125.4</v>
      </c>
      <c r="AO19" s="5">
        <f t="shared" si="3"/>
        <v>169.4</v>
      </c>
      <c r="AP19" s="5">
        <f t="shared" si="3"/>
        <v>177.4</v>
      </c>
      <c r="AQ19" s="5">
        <f t="shared" si="3"/>
        <v>174.2</v>
      </c>
      <c r="AR19" s="5">
        <f t="shared" si="3"/>
        <v>185.2</v>
      </c>
    </row>
    <row r="20" spans="1:44" ht="44.25" customHeight="1" x14ac:dyDescent="0.25">
      <c r="A20" s="16" t="s">
        <v>39</v>
      </c>
      <c r="B20" s="27"/>
      <c r="C20" s="84"/>
      <c r="D20" s="85">
        <v>15</v>
      </c>
      <c r="E20" s="87">
        <v>1</v>
      </c>
      <c r="F20" s="87">
        <v>2</v>
      </c>
      <c r="G20" s="87">
        <v>4</v>
      </c>
      <c r="H20" s="87">
        <v>4</v>
      </c>
      <c r="I20" s="87">
        <v>5</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27"/>
      <c r="C21" s="84"/>
      <c r="D21" s="87">
        <v>20</v>
      </c>
      <c r="E21" s="87">
        <v>2</v>
      </c>
      <c r="F21" s="87">
        <v>1</v>
      </c>
      <c r="G21" s="87">
        <v>3</v>
      </c>
      <c r="H21" s="87">
        <v>3</v>
      </c>
      <c r="I21" s="87">
        <v>4</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84</v>
      </c>
      <c r="AD21" s="7">
        <f t="shared" si="4"/>
        <v>80</v>
      </c>
      <c r="AE21" s="7">
        <f t="shared" si="4"/>
        <v>40</v>
      </c>
      <c r="AF21" s="7">
        <f t="shared" si="4"/>
        <v>68</v>
      </c>
      <c r="AG21" s="7">
        <f t="shared" si="4"/>
        <v>44</v>
      </c>
      <c r="AH21" s="7">
        <f t="shared" si="4"/>
        <v>92</v>
      </c>
      <c r="AI21" s="7">
        <f t="shared" si="4"/>
        <v>36</v>
      </c>
      <c r="AJ21" s="7">
        <f t="shared" si="4"/>
        <v>64</v>
      </c>
      <c r="AK21" s="7">
        <f t="shared" si="4"/>
        <v>60</v>
      </c>
      <c r="AL21" s="7">
        <f t="shared" si="4"/>
        <v>68</v>
      </c>
      <c r="AM21" s="7">
        <f t="shared" si="4"/>
        <v>80</v>
      </c>
      <c r="AN21" s="7">
        <f t="shared" si="4"/>
        <v>60</v>
      </c>
      <c r="AO21" s="7">
        <f t="shared" si="4"/>
        <v>80</v>
      </c>
      <c r="AP21" s="7">
        <f t="shared" si="4"/>
        <v>76</v>
      </c>
      <c r="AQ21" s="7">
        <f t="shared" si="4"/>
        <v>80</v>
      </c>
      <c r="AR21" s="7">
        <f t="shared" si="4"/>
        <v>88</v>
      </c>
    </row>
    <row r="22" spans="1:44" ht="31.5" customHeight="1" x14ac:dyDescent="0.25">
      <c r="A22" s="16" t="s">
        <v>41</v>
      </c>
      <c r="B22" s="27"/>
      <c r="C22" s="84"/>
      <c r="D22" s="87">
        <v>12</v>
      </c>
      <c r="E22" s="87">
        <v>2</v>
      </c>
      <c r="F22" s="87">
        <v>1</v>
      </c>
      <c r="G22" s="87">
        <v>4</v>
      </c>
      <c r="H22" s="87">
        <v>4</v>
      </c>
      <c r="I22" s="87">
        <v>4</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86">
        <v>15</v>
      </c>
      <c r="D23" s="32"/>
      <c r="E23" s="32"/>
      <c r="F23" s="32"/>
      <c r="G23" s="32"/>
      <c r="H23" s="32"/>
      <c r="I23" s="32"/>
      <c r="J23" s="7"/>
      <c r="K23" s="7"/>
      <c r="L23" s="7"/>
      <c r="M23" s="7"/>
      <c r="N23" s="7"/>
      <c r="O23" s="7"/>
      <c r="P23" s="7"/>
      <c r="Q23" s="7"/>
      <c r="R23" s="7"/>
      <c r="S23" s="7"/>
      <c r="T23" s="7"/>
      <c r="U23" s="7"/>
      <c r="V23" s="7"/>
      <c r="W23" s="7"/>
      <c r="X23" s="7"/>
      <c r="Y23" s="7"/>
      <c r="Z23" s="7"/>
      <c r="AA23" s="7"/>
      <c r="AB23" s="5"/>
      <c r="AC23" s="5">
        <f>SUM(AC24:AC26)</f>
        <v>99.95</v>
      </c>
      <c r="AD23" s="5">
        <f t="shared" ref="AD23:AR23" si="5">SUM(AD24:AD26)</f>
        <v>127.45</v>
      </c>
      <c r="AE23" s="5">
        <f t="shared" si="5"/>
        <v>67.45</v>
      </c>
      <c r="AF23" s="5">
        <f t="shared" si="5"/>
        <v>119.95</v>
      </c>
      <c r="AG23" s="5">
        <f t="shared" si="5"/>
        <v>117.5</v>
      </c>
      <c r="AH23" s="5">
        <f t="shared" si="5"/>
        <v>102.5</v>
      </c>
      <c r="AI23" s="5">
        <f t="shared" si="5"/>
        <v>75.05</v>
      </c>
      <c r="AJ23" s="5">
        <f t="shared" si="5"/>
        <v>87.5</v>
      </c>
      <c r="AK23" s="5">
        <f t="shared" si="5"/>
        <v>124.95</v>
      </c>
      <c r="AL23" s="5">
        <f t="shared" si="5"/>
        <v>124.95</v>
      </c>
      <c r="AM23" s="5">
        <f t="shared" si="5"/>
        <v>65.05</v>
      </c>
      <c r="AN23" s="5">
        <f t="shared" si="5"/>
        <v>50.05</v>
      </c>
      <c r="AO23" s="5" t="e">
        <f>SUM(AO24:AO26)</f>
        <v>#REF!</v>
      </c>
      <c r="AP23" s="5">
        <f t="shared" si="5"/>
        <v>60</v>
      </c>
      <c r="AQ23" s="5">
        <f t="shared" si="5"/>
        <v>18</v>
      </c>
      <c r="AR23" s="5">
        <f t="shared" si="5"/>
        <v>51</v>
      </c>
    </row>
    <row r="24" spans="1:44" ht="15.75" x14ac:dyDescent="0.25">
      <c r="A24" s="16" t="s">
        <v>44</v>
      </c>
      <c r="B24" s="32"/>
      <c r="C24" s="56"/>
      <c r="D24" s="87">
        <v>10</v>
      </c>
      <c r="E24" s="87">
        <v>3</v>
      </c>
      <c r="F24" s="87">
        <v>3</v>
      </c>
      <c r="G24" s="87">
        <v>3</v>
      </c>
      <c r="H24" s="87">
        <v>3</v>
      </c>
      <c r="I24" s="87">
        <v>4</v>
      </c>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20</v>
      </c>
      <c r="AD24" s="7">
        <f t="shared" si="6"/>
        <v>40</v>
      </c>
      <c r="AE24" s="7">
        <f t="shared" si="6"/>
        <v>10</v>
      </c>
      <c r="AF24" s="7">
        <f t="shared" si="6"/>
        <v>25</v>
      </c>
      <c r="AG24" s="7">
        <f t="shared" si="6"/>
        <v>35</v>
      </c>
      <c r="AH24" s="7">
        <f t="shared" si="6"/>
        <v>35</v>
      </c>
      <c r="AI24" s="7">
        <f t="shared" si="6"/>
        <v>20</v>
      </c>
      <c r="AJ24" s="7">
        <f t="shared" si="6"/>
        <v>20</v>
      </c>
      <c r="AK24" s="7">
        <f t="shared" si="6"/>
        <v>30</v>
      </c>
      <c r="AL24" s="7">
        <f t="shared" si="6"/>
        <v>30</v>
      </c>
      <c r="AM24" s="7">
        <f t="shared" si="6"/>
        <v>10</v>
      </c>
      <c r="AN24" s="7">
        <f t="shared" si="6"/>
        <v>10</v>
      </c>
      <c r="AO24" s="7" t="e">
        <f t="shared" si="6"/>
        <v>#REF!</v>
      </c>
      <c r="AP24" s="7">
        <f t="shared" si="6"/>
        <v>0</v>
      </c>
      <c r="AQ24" s="7">
        <f t="shared" si="6"/>
        <v>0</v>
      </c>
      <c r="AR24" s="7">
        <f t="shared" si="6"/>
        <v>0</v>
      </c>
    </row>
    <row r="25" spans="1:44" ht="30" customHeight="1" x14ac:dyDescent="0.25">
      <c r="A25" s="16" t="s">
        <v>45</v>
      </c>
      <c r="B25" s="32"/>
      <c r="C25" s="56"/>
      <c r="D25" s="87">
        <v>15</v>
      </c>
      <c r="E25" s="87">
        <v>3</v>
      </c>
      <c r="F25" s="87">
        <v>4</v>
      </c>
      <c r="G25" s="87">
        <v>3</v>
      </c>
      <c r="H25" s="87">
        <v>3</v>
      </c>
      <c r="I25" s="87">
        <v>4</v>
      </c>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15.75" x14ac:dyDescent="0.25">
      <c r="A26" s="16" t="s">
        <v>46</v>
      </c>
      <c r="B26" s="32"/>
      <c r="C26" s="56"/>
      <c r="D26" s="87">
        <v>15</v>
      </c>
      <c r="E26" s="87">
        <v>4</v>
      </c>
      <c r="F26" s="87">
        <v>4</v>
      </c>
      <c r="G26" s="87">
        <v>4</v>
      </c>
      <c r="H26" s="87">
        <v>4</v>
      </c>
      <c r="I26" s="87">
        <v>5</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86">
        <v>5</v>
      </c>
      <c r="D27" s="32"/>
      <c r="E27" s="32"/>
      <c r="F27" s="32"/>
      <c r="G27" s="32"/>
      <c r="H27" s="32"/>
      <c r="I27" s="32"/>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87">
        <v>10</v>
      </c>
      <c r="E28" s="87">
        <v>4</v>
      </c>
      <c r="F28" s="87">
        <v>4</v>
      </c>
      <c r="G28" s="87">
        <v>5</v>
      </c>
      <c r="H28" s="87">
        <v>4</v>
      </c>
      <c r="I28" s="87">
        <v>5</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87">
        <v>15</v>
      </c>
      <c r="E29" s="87">
        <v>3</v>
      </c>
      <c r="F29" s="87">
        <v>5</v>
      </c>
      <c r="G29" s="87">
        <v>3</v>
      </c>
      <c r="H29" s="87">
        <v>3</v>
      </c>
      <c r="I29" s="87">
        <v>5</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10</v>
      </c>
      <c r="D30" s="32"/>
      <c r="E30" s="32"/>
      <c r="F30" s="32"/>
      <c r="G30" s="32"/>
      <c r="H30" s="32"/>
      <c r="I30" s="32"/>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87">
        <v>5</v>
      </c>
      <c r="F31" s="87">
        <v>5</v>
      </c>
      <c r="G31" s="87">
        <v>1</v>
      </c>
      <c r="H31" s="87">
        <v>4</v>
      </c>
      <c r="I31" s="87">
        <v>5</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87">
        <v>4</v>
      </c>
      <c r="F32" s="87">
        <v>5</v>
      </c>
      <c r="G32" s="87">
        <v>1</v>
      </c>
      <c r="H32" s="87">
        <v>2</v>
      </c>
      <c r="I32" s="87">
        <v>5</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93</v>
      </c>
      <c r="B33" s="32"/>
      <c r="C33" s="56"/>
      <c r="D33" s="51">
        <v>5</v>
      </c>
      <c r="E33" s="87">
        <v>4</v>
      </c>
      <c r="F33" s="87">
        <v>5</v>
      </c>
      <c r="G33" s="87">
        <v>2</v>
      </c>
      <c r="H33" s="87">
        <v>2</v>
      </c>
      <c r="I33" s="87">
        <v>4</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94</v>
      </c>
      <c r="B34" s="32"/>
      <c r="C34" s="56"/>
      <c r="D34" s="51">
        <v>10</v>
      </c>
      <c r="E34" s="87">
        <v>4</v>
      </c>
      <c r="F34" s="87">
        <v>4</v>
      </c>
      <c r="G34" s="87">
        <v>2</v>
      </c>
      <c r="H34" s="87">
        <v>3</v>
      </c>
      <c r="I34" s="87">
        <v>4</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95</v>
      </c>
      <c r="B35" s="32"/>
      <c r="C35" s="56"/>
      <c r="D35" s="51">
        <v>10</v>
      </c>
      <c r="E35" s="87">
        <v>3</v>
      </c>
      <c r="F35" s="87">
        <v>4</v>
      </c>
      <c r="G35" s="87">
        <v>2</v>
      </c>
      <c r="H35" s="87">
        <v>3</v>
      </c>
      <c r="I35" s="87">
        <v>3</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10</v>
      </c>
      <c r="D36" s="32"/>
      <c r="E36" s="32"/>
      <c r="F36" s="32"/>
      <c r="G36" s="32"/>
      <c r="H36" s="32"/>
      <c r="I36" s="32"/>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96</v>
      </c>
      <c r="B37" s="32"/>
      <c r="C37" s="56"/>
      <c r="D37" s="51">
        <v>10</v>
      </c>
      <c r="E37" s="87">
        <v>4</v>
      </c>
      <c r="F37" s="87">
        <v>3</v>
      </c>
      <c r="G37" s="87">
        <v>3</v>
      </c>
      <c r="H37" s="87">
        <v>3</v>
      </c>
      <c r="I37" s="87">
        <v>3</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87">
        <v>2</v>
      </c>
      <c r="F38" s="87">
        <v>2</v>
      </c>
      <c r="G38" s="87">
        <v>2</v>
      </c>
      <c r="H38" s="87">
        <v>2</v>
      </c>
      <c r="I38" s="87">
        <v>2</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30" x14ac:dyDescent="0.25">
      <c r="A39" s="16" t="s">
        <v>97</v>
      </c>
      <c r="B39" s="32"/>
      <c r="C39" s="56"/>
      <c r="D39" s="51">
        <v>5</v>
      </c>
      <c r="E39" s="87">
        <v>1</v>
      </c>
      <c r="F39" s="87">
        <v>1</v>
      </c>
      <c r="G39" s="87">
        <v>2</v>
      </c>
      <c r="H39" s="87">
        <v>2</v>
      </c>
      <c r="I39" s="87">
        <v>4</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15.75" x14ac:dyDescent="0.25">
      <c r="A40" s="16" t="s">
        <v>63</v>
      </c>
      <c r="B40" s="32"/>
      <c r="C40" s="56"/>
      <c r="D40" s="51">
        <v>10</v>
      </c>
      <c r="E40" s="87">
        <v>2</v>
      </c>
      <c r="F40" s="87">
        <v>1</v>
      </c>
      <c r="G40" s="87">
        <v>1</v>
      </c>
      <c r="H40" s="87">
        <v>1</v>
      </c>
      <c r="I40" s="87">
        <v>3</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32"/>
      <c r="F41" s="32"/>
      <c r="G41" s="32"/>
      <c r="H41" s="32"/>
      <c r="I41" s="32"/>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30" x14ac:dyDescent="0.25">
      <c r="A42" s="16" t="s">
        <v>66</v>
      </c>
      <c r="B42" s="32"/>
      <c r="C42" s="56"/>
      <c r="D42" s="51">
        <v>5</v>
      </c>
      <c r="E42" s="87">
        <v>3</v>
      </c>
      <c r="F42" s="87">
        <v>3</v>
      </c>
      <c r="G42" s="87">
        <v>3</v>
      </c>
      <c r="H42" s="87">
        <v>3</v>
      </c>
      <c r="I42" s="87">
        <v>3</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60" x14ac:dyDescent="0.25">
      <c r="A43" s="16" t="s">
        <v>67</v>
      </c>
      <c r="B43" s="32"/>
      <c r="C43" s="56"/>
      <c r="D43" s="51">
        <v>5</v>
      </c>
      <c r="E43" s="87">
        <v>3</v>
      </c>
      <c r="F43" s="87">
        <v>4</v>
      </c>
      <c r="G43" s="87">
        <v>2</v>
      </c>
      <c r="H43" s="87">
        <v>4</v>
      </c>
      <c r="I43" s="87">
        <v>4</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10</v>
      </c>
      <c r="D44" s="36"/>
      <c r="E44" s="36"/>
      <c r="F44" s="36"/>
      <c r="G44" s="36"/>
      <c r="H44" s="36"/>
      <c r="I44" s="36"/>
      <c r="J44" s="41"/>
      <c r="K44" s="36"/>
      <c r="L44" s="38"/>
      <c r="M44" s="38"/>
      <c r="N44" s="38"/>
      <c r="O44" s="38"/>
      <c r="P44" s="38"/>
      <c r="Q44" s="38"/>
      <c r="R44" s="38"/>
      <c r="S44" s="38"/>
    </row>
    <row r="45" spans="1:44" s="27" customFormat="1" ht="15.75" x14ac:dyDescent="0.25">
      <c r="A45" s="16" t="s">
        <v>70</v>
      </c>
      <c r="B45" s="32"/>
      <c r="C45" s="56"/>
      <c r="D45" s="51">
        <v>10</v>
      </c>
      <c r="E45" s="67">
        <v>5</v>
      </c>
      <c r="F45" s="67">
        <v>5</v>
      </c>
      <c r="G45" s="67">
        <v>1</v>
      </c>
      <c r="H45" s="67">
        <v>3</v>
      </c>
      <c r="I45" s="67">
        <v>1</v>
      </c>
      <c r="J45" s="42"/>
      <c r="K45" s="37"/>
    </row>
    <row r="46" spans="1:44" s="27" customFormat="1" ht="15.75" x14ac:dyDescent="0.25">
      <c r="A46" s="16" t="s">
        <v>71</v>
      </c>
      <c r="B46" s="43"/>
      <c r="C46" s="58"/>
      <c r="D46" s="62">
        <v>10</v>
      </c>
      <c r="E46" s="66">
        <v>4</v>
      </c>
      <c r="F46" s="66">
        <v>3</v>
      </c>
      <c r="G46" s="66">
        <v>2</v>
      </c>
      <c r="H46" s="66">
        <v>2</v>
      </c>
      <c r="I46" s="66">
        <v>3</v>
      </c>
      <c r="J46" s="36"/>
      <c r="K46" s="36"/>
      <c r="L46" s="38"/>
      <c r="M46" s="38"/>
      <c r="N46" s="38"/>
      <c r="O46" s="38"/>
      <c r="P46" s="38"/>
      <c r="Q46" s="38"/>
      <c r="R46" s="38"/>
      <c r="S46" s="38"/>
    </row>
    <row r="47" spans="1:44" s="27" customFormat="1" ht="15.75" x14ac:dyDescent="0.25">
      <c r="A47" s="16" t="s">
        <v>72</v>
      </c>
      <c r="B47" s="43"/>
      <c r="C47" s="58"/>
      <c r="D47" s="62">
        <v>10</v>
      </c>
      <c r="E47" s="66">
        <v>5</v>
      </c>
      <c r="F47" s="66">
        <v>3</v>
      </c>
      <c r="G47" s="66">
        <v>4</v>
      </c>
      <c r="H47" s="66">
        <v>5</v>
      </c>
      <c r="I47" s="66">
        <v>4</v>
      </c>
      <c r="J47" s="36"/>
      <c r="K47" s="36"/>
      <c r="L47" s="38"/>
      <c r="M47" s="38"/>
      <c r="N47" s="38"/>
      <c r="O47" s="38"/>
      <c r="P47" s="38"/>
      <c r="Q47" s="38"/>
      <c r="R47" s="38"/>
      <c r="S47" s="38"/>
    </row>
    <row r="48" spans="1:44" s="27" customFormat="1" ht="15.75" x14ac:dyDescent="0.25">
      <c r="A48" s="10" t="s">
        <v>74</v>
      </c>
      <c r="B48" s="27">
        <v>4</v>
      </c>
      <c r="C48" s="57">
        <v>15</v>
      </c>
      <c r="D48" s="36"/>
      <c r="E48" s="66"/>
      <c r="F48" s="66"/>
      <c r="G48" s="66"/>
      <c r="H48" s="66"/>
      <c r="I48" s="66"/>
      <c r="J48" s="36"/>
      <c r="K48" s="36"/>
      <c r="L48" s="38"/>
      <c r="M48" s="38"/>
      <c r="N48" s="38"/>
      <c r="O48" s="38"/>
      <c r="P48" s="38"/>
      <c r="Q48" s="38"/>
      <c r="R48" s="38"/>
      <c r="S48" s="38"/>
    </row>
    <row r="49" spans="1:19" s="27" customFormat="1" ht="15.75" x14ac:dyDescent="0.25">
      <c r="A49" s="16" t="s">
        <v>75</v>
      </c>
      <c r="B49" s="43"/>
      <c r="C49" s="58"/>
      <c r="D49" s="62">
        <v>15</v>
      </c>
      <c r="E49" s="66">
        <v>5</v>
      </c>
      <c r="F49" s="66">
        <v>3</v>
      </c>
      <c r="G49" s="66">
        <v>2</v>
      </c>
      <c r="H49" s="66">
        <v>1</v>
      </c>
      <c r="I49" s="66">
        <v>5</v>
      </c>
      <c r="J49" s="36"/>
      <c r="K49" s="36"/>
      <c r="L49" s="38"/>
      <c r="M49" s="38"/>
      <c r="N49" s="38"/>
      <c r="O49" s="38"/>
      <c r="P49" s="38"/>
      <c r="Q49" s="38"/>
      <c r="R49" s="38"/>
      <c r="S49" s="38"/>
    </row>
    <row r="50" spans="1:19" s="27" customFormat="1" ht="15.75" x14ac:dyDescent="0.25">
      <c r="A50" s="16" t="s">
        <v>76</v>
      </c>
      <c r="B50" s="43"/>
      <c r="C50" s="58"/>
      <c r="D50" s="62">
        <v>15</v>
      </c>
      <c r="E50" s="66">
        <v>5</v>
      </c>
      <c r="F50" s="66">
        <v>1</v>
      </c>
      <c r="G50" s="66">
        <v>1</v>
      </c>
      <c r="H50" s="66">
        <v>1</v>
      </c>
      <c r="I50" s="66">
        <v>5</v>
      </c>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19 C23 C27 C30 C36 C41 C44 C48" xr:uid="{778BD25A-5DDF-42D4-B70F-E37748102634}">
      <formula1>0</formula1>
      <formula2>100</formula2>
    </dataValidation>
  </dataValidations>
  <pageMargins left="0.25" right="0.25" top="0.75" bottom="0.75" header="0.3" footer="0.3"/>
  <pageSetup paperSiz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39254-7264-489D-B492-F7908DCC9E27}">
  <sheetPr codeName="Sheet8"/>
  <dimension ref="A2:AR52"/>
  <sheetViews>
    <sheetView topLeftCell="A17" zoomScale="80" zoomScaleNormal="80" workbookViewId="0">
      <pane ySplit="4095" topLeftCell="A46" activePane="bottomLeft"/>
      <selection activeCell="A56" sqref="A56:XFD100"/>
      <selection pane="bottomLeft" activeCell="A46" sqref="A46:XFD46"/>
    </sheetView>
  </sheetViews>
  <sheetFormatPr defaultRowHeight="15" x14ac:dyDescent="0.25"/>
  <cols>
    <col min="1" max="1" width="37.8554687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37.5" x14ac:dyDescent="0.3">
      <c r="A2" s="26" t="s">
        <v>0</v>
      </c>
      <c r="B2" s="27"/>
      <c r="C2" s="27"/>
      <c r="D2" s="27"/>
      <c r="E2" s="27"/>
      <c r="F2" s="27"/>
      <c r="G2" s="27"/>
      <c r="H2" s="27"/>
      <c r="I2" s="27"/>
    </row>
    <row r="3" spans="1:44" ht="56.2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45" hidden="1" x14ac:dyDescent="0.25">
      <c r="A6" s="30" t="s">
        <v>3</v>
      </c>
      <c r="B6" s="27"/>
      <c r="C6" s="27"/>
      <c r="D6" s="27"/>
      <c r="E6" s="27"/>
      <c r="F6" s="27"/>
      <c r="G6" s="27"/>
      <c r="H6" s="27"/>
      <c r="I6" s="27"/>
      <c r="J6" s="34" t="e">
        <f t="shared" ref="J6:Y6" si="0">AC17+AC19+AC23+AC27+AC30+AC36+AC41</f>
        <v>#VALUE!</v>
      </c>
      <c r="K6" s="11" t="e">
        <f t="shared" si="0"/>
        <v>#VALUE!</v>
      </c>
      <c r="L6" s="13" t="e">
        <f t="shared" si="0"/>
        <v>#VALUE!</v>
      </c>
      <c r="M6" s="11" t="e">
        <f t="shared" si="0"/>
        <v>#VALUE!</v>
      </c>
      <c r="N6" s="13" t="e">
        <f t="shared" si="0"/>
        <v>#VALUE!</v>
      </c>
      <c r="O6" s="11" t="e">
        <f t="shared" si="0"/>
        <v>#VALUE!</v>
      </c>
      <c r="P6" s="13" t="e">
        <f t="shared" si="0"/>
        <v>#VALUE!</v>
      </c>
      <c r="Q6" s="12" t="e">
        <f t="shared" si="0"/>
        <v>#VALUE!</v>
      </c>
      <c r="R6" s="12" t="e">
        <f t="shared" si="0"/>
        <v>#VALUE!</v>
      </c>
      <c r="S6" s="12" t="e">
        <f t="shared" si="0"/>
        <v>#VALUE!</v>
      </c>
      <c r="T6" s="12" t="e">
        <f t="shared" si="0"/>
        <v>#VALUE!</v>
      </c>
      <c r="U6" s="13" t="e">
        <f t="shared" si="0"/>
        <v>#VALUE!</v>
      </c>
      <c r="V6" s="13" t="e">
        <f t="shared" si="0"/>
        <v>#VALUE!</v>
      </c>
      <c r="W6" s="13" t="e">
        <f t="shared" si="0"/>
        <v>#VALUE!</v>
      </c>
      <c r="X6" s="13" t="e">
        <f t="shared" si="0"/>
        <v>#VALUE!</v>
      </c>
      <c r="Y6" s="13" t="e">
        <f t="shared" si="0"/>
        <v>#VALUE!</v>
      </c>
      <c r="Z6" s="40"/>
      <c r="AA6" s="40"/>
    </row>
    <row r="7" spans="1:44" ht="30" hidden="1" x14ac:dyDescent="0.25">
      <c r="A7" s="31" t="s">
        <v>4</v>
      </c>
      <c r="B7" s="27"/>
      <c r="C7" s="27"/>
      <c r="D7" s="27"/>
      <c r="E7" s="27"/>
      <c r="F7" s="27"/>
      <c r="G7" s="27"/>
      <c r="H7" s="27"/>
      <c r="I7" s="27"/>
    </row>
    <row r="8" spans="1:44" ht="45"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35"/>
      <c r="E17" s="35"/>
      <c r="F17" s="35"/>
      <c r="G17" s="35"/>
      <c r="H17" s="35"/>
      <c r="I17" s="35"/>
      <c r="J17" s="6"/>
      <c r="K17" s="6"/>
      <c r="L17" s="6"/>
      <c r="M17" s="6"/>
      <c r="N17" s="6"/>
      <c r="O17" s="6"/>
      <c r="P17" s="6"/>
      <c r="Q17" s="6"/>
      <c r="R17" s="6"/>
      <c r="S17" s="6"/>
      <c r="T17" s="6"/>
      <c r="U17" s="6"/>
      <c r="V17" s="6"/>
      <c r="W17" s="6"/>
      <c r="X17" s="6"/>
      <c r="Y17" s="6"/>
      <c r="Z17" s="6"/>
      <c r="AA17" s="6"/>
      <c r="AB17" s="6"/>
      <c r="AC17" s="5">
        <f>SUM(AC18)</f>
        <v>69</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32"/>
      <c r="C18" s="56"/>
      <c r="D18" s="52">
        <v>15</v>
      </c>
      <c r="E18" s="52">
        <v>5</v>
      </c>
      <c r="F18" s="51">
        <v>2</v>
      </c>
      <c r="G18" s="51">
        <v>3</v>
      </c>
      <c r="H18" s="51">
        <v>2</v>
      </c>
      <c r="I18" s="51">
        <v>2</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69</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57">
        <v>15</v>
      </c>
      <c r="D19" s="32"/>
      <c r="E19" s="32"/>
      <c r="F19" s="32"/>
      <c r="G19" s="32"/>
      <c r="H19" s="32"/>
      <c r="I19" s="32"/>
      <c r="J19" s="7"/>
      <c r="K19" s="7"/>
      <c r="L19" s="7"/>
      <c r="M19" s="7"/>
      <c r="N19" s="7"/>
      <c r="O19" s="7"/>
      <c r="P19" s="7"/>
      <c r="Q19" s="7"/>
      <c r="R19" s="7"/>
      <c r="S19" s="7"/>
      <c r="T19" s="7"/>
      <c r="U19" s="7"/>
      <c r="V19" s="7"/>
      <c r="W19" s="7"/>
      <c r="X19" s="7"/>
      <c r="Y19" s="7"/>
      <c r="Z19" s="7"/>
      <c r="AA19" s="7"/>
      <c r="AB19" s="5"/>
      <c r="AC19" s="5">
        <f>SUM(AC20:AC22)</f>
        <v>181.8</v>
      </c>
      <c r="AD19" s="5">
        <f t="shared" ref="AD19:AR19" si="3">SUM(AD20:AD22)</f>
        <v>183.8</v>
      </c>
      <c r="AE19" s="5">
        <f t="shared" si="3"/>
        <v>93.4</v>
      </c>
      <c r="AF19" s="5">
        <f t="shared" si="3"/>
        <v>162.80000000000001</v>
      </c>
      <c r="AG19" s="5">
        <f t="shared" si="3"/>
        <v>110</v>
      </c>
      <c r="AH19" s="5">
        <f t="shared" si="3"/>
        <v>198.2</v>
      </c>
      <c r="AI19" s="5">
        <f t="shared" si="3"/>
        <v>115.2</v>
      </c>
      <c r="AJ19" s="5">
        <f t="shared" si="3"/>
        <v>160</v>
      </c>
      <c r="AK19" s="5">
        <f t="shared" si="3"/>
        <v>159.6</v>
      </c>
      <c r="AL19" s="5">
        <f t="shared" si="3"/>
        <v>168.8</v>
      </c>
      <c r="AM19" s="5">
        <f t="shared" si="3"/>
        <v>183.92000000000002</v>
      </c>
      <c r="AN19" s="5">
        <f t="shared" si="3"/>
        <v>125.4</v>
      </c>
      <c r="AO19" s="5">
        <f t="shared" si="3"/>
        <v>169.4</v>
      </c>
      <c r="AP19" s="5">
        <f t="shared" si="3"/>
        <v>177.4</v>
      </c>
      <c r="AQ19" s="5">
        <f t="shared" si="3"/>
        <v>174.2</v>
      </c>
      <c r="AR19" s="5">
        <f t="shared" si="3"/>
        <v>185.2</v>
      </c>
    </row>
    <row r="20" spans="1:44" ht="44.25" customHeight="1" x14ac:dyDescent="0.25">
      <c r="A20" s="16" t="s">
        <v>39</v>
      </c>
      <c r="B20" s="32"/>
      <c r="C20" s="56"/>
      <c r="D20" s="52">
        <v>15</v>
      </c>
      <c r="E20" s="51">
        <v>4</v>
      </c>
      <c r="F20" s="51">
        <v>4</v>
      </c>
      <c r="G20" s="51">
        <v>3</v>
      </c>
      <c r="H20" s="51">
        <v>2</v>
      </c>
      <c r="I20" s="51">
        <v>2</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32"/>
      <c r="C21" s="56"/>
      <c r="D21" s="51">
        <v>20</v>
      </c>
      <c r="E21" s="51">
        <v>4</v>
      </c>
      <c r="F21" s="51">
        <v>3</v>
      </c>
      <c r="G21" s="51">
        <v>2</v>
      </c>
      <c r="H21" s="51">
        <v>2</v>
      </c>
      <c r="I21" s="51">
        <v>2</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84</v>
      </c>
      <c r="AD21" s="7">
        <f t="shared" si="4"/>
        <v>80</v>
      </c>
      <c r="AE21" s="7">
        <f t="shared" si="4"/>
        <v>40</v>
      </c>
      <c r="AF21" s="7">
        <f t="shared" si="4"/>
        <v>68</v>
      </c>
      <c r="AG21" s="7">
        <f t="shared" si="4"/>
        <v>44</v>
      </c>
      <c r="AH21" s="7">
        <f t="shared" si="4"/>
        <v>92</v>
      </c>
      <c r="AI21" s="7">
        <f t="shared" si="4"/>
        <v>36</v>
      </c>
      <c r="AJ21" s="7">
        <f t="shared" si="4"/>
        <v>64</v>
      </c>
      <c r="AK21" s="7">
        <f t="shared" si="4"/>
        <v>60</v>
      </c>
      <c r="AL21" s="7">
        <f t="shared" si="4"/>
        <v>68</v>
      </c>
      <c r="AM21" s="7">
        <f t="shared" si="4"/>
        <v>80</v>
      </c>
      <c r="AN21" s="7">
        <f t="shared" si="4"/>
        <v>60</v>
      </c>
      <c r="AO21" s="7">
        <f t="shared" si="4"/>
        <v>80</v>
      </c>
      <c r="AP21" s="7">
        <f t="shared" si="4"/>
        <v>76</v>
      </c>
      <c r="AQ21" s="7">
        <f t="shared" si="4"/>
        <v>80</v>
      </c>
      <c r="AR21" s="7">
        <f t="shared" si="4"/>
        <v>88</v>
      </c>
    </row>
    <row r="22" spans="1:44" ht="31.5" customHeight="1" x14ac:dyDescent="0.25">
      <c r="A22" s="16" t="s">
        <v>41</v>
      </c>
      <c r="B22" s="32"/>
      <c r="C22" s="56"/>
      <c r="D22" s="51">
        <v>12</v>
      </c>
      <c r="E22" s="51">
        <v>4</v>
      </c>
      <c r="F22" s="51">
        <v>4</v>
      </c>
      <c r="G22" s="51">
        <v>3</v>
      </c>
      <c r="H22" s="51">
        <v>3</v>
      </c>
      <c r="I22" s="51">
        <v>3</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57">
        <v>15</v>
      </c>
      <c r="D23" s="32"/>
      <c r="E23" s="32"/>
      <c r="F23" s="32"/>
      <c r="G23" s="32"/>
      <c r="H23" s="32"/>
      <c r="I23" s="32"/>
      <c r="J23" s="7"/>
      <c r="K23" s="7"/>
      <c r="L23" s="7"/>
      <c r="M23" s="7"/>
      <c r="N23" s="7"/>
      <c r="O23" s="7"/>
      <c r="P23" s="7"/>
      <c r="Q23" s="7"/>
      <c r="R23" s="7"/>
      <c r="S23" s="7"/>
      <c r="T23" s="7"/>
      <c r="U23" s="7"/>
      <c r="V23" s="7"/>
      <c r="W23" s="7"/>
      <c r="X23" s="7"/>
      <c r="Y23" s="7"/>
      <c r="Z23" s="7"/>
      <c r="AA23" s="7"/>
      <c r="AB23" s="5"/>
      <c r="AC23" s="5" t="e">
        <f>SUM(AC24:AC26)</f>
        <v>#VALUE!</v>
      </c>
      <c r="AD23" s="5" t="e">
        <f t="shared" ref="AD23:AR23" si="5">SUM(AD24:AD26)</f>
        <v>#VALUE!</v>
      </c>
      <c r="AE23" s="5" t="e">
        <f t="shared" si="5"/>
        <v>#VALUE!</v>
      </c>
      <c r="AF23" s="5" t="e">
        <f t="shared" si="5"/>
        <v>#VALUE!</v>
      </c>
      <c r="AG23" s="5" t="e">
        <f t="shared" si="5"/>
        <v>#VALUE!</v>
      </c>
      <c r="AH23" s="5" t="e">
        <f t="shared" si="5"/>
        <v>#VALUE!</v>
      </c>
      <c r="AI23" s="5" t="e">
        <f t="shared" si="5"/>
        <v>#VALUE!</v>
      </c>
      <c r="AJ23" s="5" t="e">
        <f t="shared" si="5"/>
        <v>#VALUE!</v>
      </c>
      <c r="AK23" s="5" t="e">
        <f t="shared" si="5"/>
        <v>#VALUE!</v>
      </c>
      <c r="AL23" s="5" t="e">
        <f t="shared" si="5"/>
        <v>#VALUE!</v>
      </c>
      <c r="AM23" s="5" t="e">
        <f t="shared" si="5"/>
        <v>#VALUE!</v>
      </c>
      <c r="AN23" s="5" t="e">
        <f t="shared" si="5"/>
        <v>#VALUE!</v>
      </c>
      <c r="AO23" s="5" t="e">
        <f>SUM(AO24:AO26)</f>
        <v>#VALUE!</v>
      </c>
      <c r="AP23" s="5" t="e">
        <f t="shared" si="5"/>
        <v>#VALUE!</v>
      </c>
      <c r="AQ23" s="5" t="e">
        <f t="shared" si="5"/>
        <v>#VALUE!</v>
      </c>
      <c r="AR23" s="5" t="e">
        <f t="shared" si="5"/>
        <v>#VALUE!</v>
      </c>
    </row>
    <row r="24" spans="1:44" ht="15.75" x14ac:dyDescent="0.25">
      <c r="A24" s="16" t="s">
        <v>44</v>
      </c>
      <c r="B24" s="32"/>
      <c r="C24" s="56"/>
      <c r="D24" s="51" t="s">
        <v>98</v>
      </c>
      <c r="E24" s="51" t="s">
        <v>98</v>
      </c>
      <c r="F24" s="51" t="s">
        <v>98</v>
      </c>
      <c r="G24" s="51" t="s">
        <v>98</v>
      </c>
      <c r="H24" s="51" t="s">
        <v>98</v>
      </c>
      <c r="I24" s="51" t="s">
        <v>98</v>
      </c>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t="e">
        <f t="shared" ref="AC24:AR26" si="6">$D24*J24</f>
        <v>#VALUE!</v>
      </c>
      <c r="AD24" s="7" t="e">
        <f t="shared" si="6"/>
        <v>#VALUE!</v>
      </c>
      <c r="AE24" s="7" t="e">
        <f t="shared" si="6"/>
        <v>#VALUE!</v>
      </c>
      <c r="AF24" s="7" t="e">
        <f t="shared" si="6"/>
        <v>#VALUE!</v>
      </c>
      <c r="AG24" s="7" t="e">
        <f t="shared" si="6"/>
        <v>#VALUE!</v>
      </c>
      <c r="AH24" s="7" t="e">
        <f t="shared" si="6"/>
        <v>#VALUE!</v>
      </c>
      <c r="AI24" s="7" t="e">
        <f t="shared" si="6"/>
        <v>#VALUE!</v>
      </c>
      <c r="AJ24" s="7" t="e">
        <f t="shared" si="6"/>
        <v>#VALUE!</v>
      </c>
      <c r="AK24" s="7" t="e">
        <f t="shared" si="6"/>
        <v>#VALUE!</v>
      </c>
      <c r="AL24" s="7" t="e">
        <f t="shared" si="6"/>
        <v>#VALUE!</v>
      </c>
      <c r="AM24" s="7" t="e">
        <f t="shared" si="6"/>
        <v>#VALUE!</v>
      </c>
      <c r="AN24" s="7" t="e">
        <f t="shared" si="6"/>
        <v>#VALUE!</v>
      </c>
      <c r="AO24" s="7" t="e">
        <f t="shared" si="6"/>
        <v>#VALUE!</v>
      </c>
      <c r="AP24" s="7" t="e">
        <f t="shared" si="6"/>
        <v>#VALUE!</v>
      </c>
      <c r="AQ24" s="7" t="e">
        <f t="shared" si="6"/>
        <v>#VALUE!</v>
      </c>
      <c r="AR24" s="7" t="e">
        <f t="shared" si="6"/>
        <v>#VALUE!</v>
      </c>
    </row>
    <row r="25" spans="1:44" ht="30" customHeight="1" x14ac:dyDescent="0.25">
      <c r="A25" s="16" t="s">
        <v>45</v>
      </c>
      <c r="B25" s="32"/>
      <c r="C25" s="56"/>
      <c r="D25" s="51">
        <v>15</v>
      </c>
      <c r="E25" s="51" t="s">
        <v>98</v>
      </c>
      <c r="F25" s="51" t="s">
        <v>98</v>
      </c>
      <c r="G25" s="51" t="s">
        <v>98</v>
      </c>
      <c r="H25" s="51" t="s">
        <v>98</v>
      </c>
      <c r="I25" s="51"/>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30" x14ac:dyDescent="0.25">
      <c r="A26" s="16" t="s">
        <v>46</v>
      </c>
      <c r="B26" s="32"/>
      <c r="C26" s="56"/>
      <c r="D26" s="51">
        <v>15</v>
      </c>
      <c r="E26" s="51" t="s">
        <v>98</v>
      </c>
      <c r="F26" s="51" t="s">
        <v>98</v>
      </c>
      <c r="G26" s="51" t="s">
        <v>98</v>
      </c>
      <c r="H26" s="51" t="s">
        <v>98</v>
      </c>
      <c r="I26" s="51" t="s">
        <v>98</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57">
        <v>5</v>
      </c>
      <c r="D27" s="32"/>
      <c r="E27" s="32"/>
      <c r="F27" s="32"/>
      <c r="G27" s="32"/>
      <c r="H27" s="32"/>
      <c r="I27" s="32"/>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51">
        <v>10</v>
      </c>
      <c r="E28" s="51">
        <v>3</v>
      </c>
      <c r="F28" s="51">
        <v>0</v>
      </c>
      <c r="G28" s="51">
        <v>1</v>
      </c>
      <c r="H28" s="51">
        <v>1</v>
      </c>
      <c r="I28" s="51">
        <v>1</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51">
        <v>15</v>
      </c>
      <c r="E29" s="51">
        <v>3</v>
      </c>
      <c r="F29" s="51">
        <v>3</v>
      </c>
      <c r="G29" s="51">
        <v>1</v>
      </c>
      <c r="H29" s="51">
        <v>1</v>
      </c>
      <c r="I29" s="51">
        <v>1</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10</v>
      </c>
      <c r="D30" s="32"/>
      <c r="E30" s="32"/>
      <c r="F30" s="32"/>
      <c r="G30" s="32"/>
      <c r="H30" s="32"/>
      <c r="I30" s="32"/>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63">
        <v>4</v>
      </c>
      <c r="F31" s="63">
        <v>4</v>
      </c>
      <c r="G31" s="63">
        <v>2</v>
      </c>
      <c r="H31" s="63">
        <v>4</v>
      </c>
      <c r="I31" s="63">
        <v>4</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63">
        <v>4</v>
      </c>
      <c r="F32" s="63">
        <v>2</v>
      </c>
      <c r="G32" s="63">
        <v>2</v>
      </c>
      <c r="H32" s="63">
        <v>3</v>
      </c>
      <c r="I32" s="63">
        <v>1</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55</v>
      </c>
      <c r="B33" s="32"/>
      <c r="C33" s="56"/>
      <c r="D33" s="51">
        <v>5</v>
      </c>
      <c r="E33" s="63">
        <v>4</v>
      </c>
      <c r="F33" s="63">
        <v>3</v>
      </c>
      <c r="G33" s="63">
        <v>3</v>
      </c>
      <c r="H33" s="63">
        <v>3</v>
      </c>
      <c r="I33" s="63">
        <v>3</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56</v>
      </c>
      <c r="B34" s="32"/>
      <c r="C34" s="56"/>
      <c r="D34" s="51">
        <v>10</v>
      </c>
      <c r="E34" s="63">
        <v>3</v>
      </c>
      <c r="F34" s="63">
        <v>3</v>
      </c>
      <c r="G34" s="63">
        <v>2</v>
      </c>
      <c r="H34" s="63">
        <v>3</v>
      </c>
      <c r="I34" s="63">
        <v>2</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57</v>
      </c>
      <c r="B35" s="32"/>
      <c r="C35" s="56"/>
      <c r="D35" s="51">
        <v>10</v>
      </c>
      <c r="E35" s="63">
        <v>3</v>
      </c>
      <c r="F35" s="63">
        <v>3</v>
      </c>
      <c r="G35" s="63">
        <v>3</v>
      </c>
      <c r="H35" s="63">
        <v>3</v>
      </c>
      <c r="I35" s="63">
        <v>2</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10</v>
      </c>
      <c r="D36" s="32"/>
      <c r="E36" s="32"/>
      <c r="F36" s="32"/>
      <c r="G36" s="32"/>
      <c r="H36" s="32"/>
      <c r="I36" s="32"/>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60</v>
      </c>
      <c r="B37" s="32"/>
      <c r="C37" s="56"/>
      <c r="D37" s="51">
        <v>10</v>
      </c>
      <c r="E37" s="51">
        <v>3</v>
      </c>
      <c r="F37" s="51">
        <v>1</v>
      </c>
      <c r="G37" s="51">
        <v>3</v>
      </c>
      <c r="H37" s="51">
        <v>3</v>
      </c>
      <c r="I37" s="51">
        <v>0</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51">
        <v>1</v>
      </c>
      <c r="F38" s="51">
        <v>4</v>
      </c>
      <c r="G38" s="51">
        <v>2</v>
      </c>
      <c r="H38" s="51">
        <v>4</v>
      </c>
      <c r="I38" s="51">
        <v>0</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15.75" x14ac:dyDescent="0.25">
      <c r="A39" s="16" t="s">
        <v>62</v>
      </c>
      <c r="B39" s="32"/>
      <c r="C39" s="56"/>
      <c r="D39" s="51">
        <v>5</v>
      </c>
      <c r="E39" s="51">
        <v>2</v>
      </c>
      <c r="F39" s="51">
        <v>5</v>
      </c>
      <c r="G39" s="51">
        <v>3</v>
      </c>
      <c r="H39" s="51">
        <v>4</v>
      </c>
      <c r="I39" s="51">
        <v>0</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30" x14ac:dyDescent="0.25">
      <c r="A40" s="16" t="s">
        <v>63</v>
      </c>
      <c r="B40" s="32"/>
      <c r="C40" s="56"/>
      <c r="D40" s="51">
        <v>10</v>
      </c>
      <c r="E40" s="51">
        <v>2</v>
      </c>
      <c r="F40" s="51">
        <v>5</v>
      </c>
      <c r="G40" s="51">
        <v>3</v>
      </c>
      <c r="H40" s="51">
        <v>4</v>
      </c>
      <c r="I40" s="51">
        <v>0</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32"/>
      <c r="F41" s="32"/>
      <c r="G41" s="32"/>
      <c r="H41" s="32"/>
      <c r="I41" s="32"/>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45" x14ac:dyDescent="0.25">
      <c r="A42" s="16" t="s">
        <v>66</v>
      </c>
      <c r="B42" s="32"/>
      <c r="C42" s="56"/>
      <c r="D42" s="51">
        <v>5</v>
      </c>
      <c r="E42" s="51">
        <v>3</v>
      </c>
      <c r="F42" s="51">
        <v>3</v>
      </c>
      <c r="G42" s="51">
        <v>2</v>
      </c>
      <c r="H42" s="51">
        <v>1</v>
      </c>
      <c r="I42" s="51">
        <v>3</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75" x14ac:dyDescent="0.25">
      <c r="A43" s="16" t="s">
        <v>67</v>
      </c>
      <c r="B43" s="32"/>
      <c r="C43" s="56"/>
      <c r="D43" s="51">
        <v>5</v>
      </c>
      <c r="E43" s="51">
        <v>3</v>
      </c>
      <c r="F43" s="51">
        <v>2</v>
      </c>
      <c r="G43" s="51">
        <v>1</v>
      </c>
      <c r="H43" s="51">
        <v>1</v>
      </c>
      <c r="I43" s="51">
        <v>1</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10</v>
      </c>
      <c r="D44" s="64"/>
      <c r="E44" s="64"/>
      <c r="F44" s="64"/>
      <c r="G44" s="64"/>
      <c r="H44" s="64"/>
      <c r="I44" s="64"/>
      <c r="J44" s="41"/>
      <c r="K44" s="36"/>
      <c r="L44" s="38"/>
      <c r="M44" s="38"/>
      <c r="N44" s="38"/>
      <c r="O44" s="38"/>
      <c r="P44" s="38"/>
      <c r="Q44" s="38"/>
      <c r="R44" s="38"/>
      <c r="S44" s="38"/>
    </row>
    <row r="45" spans="1:44" s="27" customFormat="1" ht="15.75" x14ac:dyDescent="0.25">
      <c r="A45" s="16" t="s">
        <v>70</v>
      </c>
      <c r="B45" s="32"/>
      <c r="C45" s="56"/>
      <c r="D45" s="65">
        <v>10</v>
      </c>
      <c r="E45" s="65"/>
      <c r="F45" s="65"/>
      <c r="G45" s="65"/>
      <c r="H45" s="65"/>
      <c r="I45" s="65"/>
      <c r="J45" s="42"/>
      <c r="K45" s="37"/>
    </row>
    <row r="46" spans="1:44" s="27" customFormat="1" ht="15.75" x14ac:dyDescent="0.25">
      <c r="A46" s="16" t="s">
        <v>71</v>
      </c>
      <c r="B46" s="43"/>
      <c r="C46" s="58"/>
      <c r="D46" s="66">
        <v>10</v>
      </c>
      <c r="E46" s="64">
        <v>3</v>
      </c>
      <c r="F46" s="64"/>
      <c r="G46" s="64"/>
      <c r="H46" s="64"/>
      <c r="I46" s="64"/>
      <c r="J46" s="36"/>
      <c r="K46" s="36"/>
      <c r="L46" s="38"/>
      <c r="M46" s="38"/>
      <c r="N46" s="38"/>
      <c r="O46" s="38"/>
      <c r="P46" s="38"/>
      <c r="Q46" s="38"/>
      <c r="R46" s="38"/>
      <c r="S46" s="38"/>
    </row>
    <row r="47" spans="1:44" s="27" customFormat="1" ht="15.75" x14ac:dyDescent="0.25">
      <c r="A47" s="16" t="s">
        <v>72</v>
      </c>
      <c r="B47" s="43"/>
      <c r="C47" s="58"/>
      <c r="D47" s="66">
        <v>10</v>
      </c>
      <c r="E47" s="64">
        <v>4</v>
      </c>
      <c r="F47" s="64"/>
      <c r="G47" s="64"/>
      <c r="H47" s="64"/>
      <c r="I47" s="64"/>
      <c r="J47" s="36"/>
      <c r="K47" s="36"/>
      <c r="L47" s="38"/>
      <c r="M47" s="38"/>
      <c r="N47" s="38"/>
      <c r="O47" s="38"/>
      <c r="P47" s="38"/>
      <c r="Q47" s="38"/>
      <c r="R47" s="38"/>
      <c r="S47" s="38"/>
    </row>
    <row r="48" spans="1:44" s="27" customFormat="1" ht="15.75" x14ac:dyDescent="0.25">
      <c r="A48" s="10" t="s">
        <v>74</v>
      </c>
      <c r="B48" s="27">
        <v>4</v>
      </c>
      <c r="C48" s="57">
        <v>15</v>
      </c>
      <c r="D48" s="64"/>
      <c r="E48" s="64"/>
      <c r="F48" s="64"/>
      <c r="G48" s="64"/>
      <c r="H48" s="64"/>
      <c r="I48" s="64"/>
      <c r="J48" s="36"/>
      <c r="K48" s="36"/>
      <c r="L48" s="38"/>
      <c r="M48" s="38"/>
      <c r="N48" s="38"/>
      <c r="O48" s="38"/>
      <c r="P48" s="38"/>
      <c r="Q48" s="38"/>
      <c r="R48" s="38"/>
      <c r="S48" s="38"/>
    </row>
    <row r="49" spans="1:19" s="27" customFormat="1" ht="15.75" x14ac:dyDescent="0.25">
      <c r="A49" s="16" t="s">
        <v>75</v>
      </c>
      <c r="B49" s="43"/>
      <c r="C49" s="58"/>
      <c r="D49" s="66">
        <v>15</v>
      </c>
      <c r="E49" s="64">
        <v>5</v>
      </c>
      <c r="F49" s="64"/>
      <c r="G49" s="64"/>
      <c r="H49" s="64"/>
      <c r="I49" s="64"/>
      <c r="J49" s="36"/>
      <c r="K49" s="36"/>
      <c r="L49" s="38"/>
      <c r="M49" s="38"/>
      <c r="N49" s="38"/>
      <c r="O49" s="38"/>
      <c r="P49" s="38"/>
      <c r="Q49" s="38"/>
      <c r="R49" s="38"/>
      <c r="S49" s="38"/>
    </row>
    <row r="50" spans="1:19" s="27" customFormat="1" ht="15.75" x14ac:dyDescent="0.25">
      <c r="A50" s="16" t="s">
        <v>76</v>
      </c>
      <c r="B50" s="43"/>
      <c r="C50" s="58"/>
      <c r="D50" s="62">
        <v>15</v>
      </c>
      <c r="E50" s="36">
        <v>5</v>
      </c>
      <c r="F50" s="36"/>
      <c r="G50" s="36"/>
      <c r="H50" s="36"/>
      <c r="I50" s="36"/>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19 C23 C27 C30 C36 C41 C44 C48" xr:uid="{EABC6B36-1572-41DA-AF8E-C9BA29ACACCC}">
      <formula1>0</formula1>
      <formula2>100</formula2>
    </dataValidation>
  </dataValidations>
  <pageMargins left="0.25" right="0.25" top="0.75" bottom="0.75" header="0.3" footer="0.3"/>
  <pageSetup paperSiz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A95E-9A33-4EDB-8968-291AFC93CE3B}">
  <sheetPr codeName="Sheet9"/>
  <dimension ref="A1:C10"/>
  <sheetViews>
    <sheetView workbookViewId="0">
      <selection activeCell="B2" sqref="B2"/>
    </sheetView>
  </sheetViews>
  <sheetFormatPr defaultRowHeight="15" x14ac:dyDescent="0.25"/>
  <cols>
    <col min="1" max="1" width="18.28515625" customWidth="1"/>
    <col min="2" max="2" width="14.28515625" customWidth="1"/>
    <col min="3" max="3" width="13" customWidth="1"/>
  </cols>
  <sheetData>
    <row r="1" spans="1:3" x14ac:dyDescent="0.25">
      <c r="B1" s="59" t="s">
        <v>99</v>
      </c>
      <c r="C1" s="59" t="s">
        <v>85</v>
      </c>
    </row>
    <row r="2" spans="1:3" x14ac:dyDescent="0.25">
      <c r="A2" t="s">
        <v>100</v>
      </c>
      <c r="B2">
        <f>(6+8+9+4+5+5+7+5+8)/9</f>
        <v>6.333333333333333</v>
      </c>
      <c r="C2">
        <v>8</v>
      </c>
    </row>
    <row r="3" spans="1:3" x14ac:dyDescent="0.25">
      <c r="A3" t="s">
        <v>74</v>
      </c>
      <c r="B3">
        <f>(7+4+4+6+4+6+2+2+5)/9</f>
        <v>4.4444444444444446</v>
      </c>
      <c r="C3">
        <v>4</v>
      </c>
    </row>
    <row r="4" spans="1:3" x14ac:dyDescent="0.25">
      <c r="A4" t="s">
        <v>101</v>
      </c>
      <c r="B4">
        <f>(9+6+7+7+5+8+5+7+2)/9</f>
        <v>6.2222222222222223</v>
      </c>
      <c r="C4">
        <v>7</v>
      </c>
    </row>
    <row r="5" spans="1:3" x14ac:dyDescent="0.25">
      <c r="A5" t="s">
        <v>102</v>
      </c>
      <c r="B5">
        <f>(5+3+3+8+6+9+3+8+4)/9</f>
        <v>5.4444444444444446</v>
      </c>
      <c r="C5">
        <v>5</v>
      </c>
    </row>
    <row r="6" spans="1:3" x14ac:dyDescent="0.25">
      <c r="A6" t="s">
        <v>65</v>
      </c>
      <c r="B6">
        <f>(4+5+5+9+7+4+9+9+7)/9</f>
        <v>6.5555555555555554</v>
      </c>
      <c r="C6">
        <v>9</v>
      </c>
    </row>
    <row r="7" spans="1:3" x14ac:dyDescent="0.25">
      <c r="A7" t="s">
        <v>69</v>
      </c>
      <c r="B7">
        <f>(8+7+6+5+5+7+8+3+6)/9</f>
        <v>6.1111111111111107</v>
      </c>
      <c r="C7">
        <v>6</v>
      </c>
    </row>
    <row r="8" spans="1:3" x14ac:dyDescent="0.25">
      <c r="A8" t="s">
        <v>103</v>
      </c>
      <c r="B8">
        <v>1</v>
      </c>
      <c r="C8">
        <v>1</v>
      </c>
    </row>
    <row r="9" spans="1:3" x14ac:dyDescent="0.25">
      <c r="A9" t="s">
        <v>38</v>
      </c>
      <c r="B9">
        <v>2</v>
      </c>
      <c r="C9">
        <v>2</v>
      </c>
    </row>
    <row r="10" spans="1:3" x14ac:dyDescent="0.25">
      <c r="A10" t="s">
        <v>43</v>
      </c>
      <c r="B10">
        <v>3</v>
      </c>
      <c r="C10">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AADD-913F-45ED-B2AF-C48B1BE4DC0D}">
  <sheetPr codeName="Sheet10"/>
  <dimension ref="A2:AR52"/>
  <sheetViews>
    <sheetView topLeftCell="A14" zoomScale="80" zoomScaleNormal="80" workbookViewId="0">
      <selection activeCell="I50" sqref="E45:I50"/>
    </sheetView>
  </sheetViews>
  <sheetFormatPr defaultRowHeight="15" x14ac:dyDescent="0.25"/>
  <cols>
    <col min="1" max="1" width="37.8554687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37.5" x14ac:dyDescent="0.3">
      <c r="A2" s="26" t="s">
        <v>0</v>
      </c>
      <c r="B2" s="27"/>
      <c r="C2" s="27"/>
      <c r="D2" s="27"/>
      <c r="E2" s="27"/>
      <c r="F2" s="27"/>
      <c r="G2" s="27"/>
      <c r="H2" s="27"/>
      <c r="I2" s="27"/>
    </row>
    <row r="3" spans="1:44" ht="56.2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45" hidden="1" x14ac:dyDescent="0.25">
      <c r="A6" s="30" t="s">
        <v>3</v>
      </c>
      <c r="B6" s="27"/>
      <c r="C6" s="27"/>
      <c r="D6" s="27"/>
      <c r="E6" s="27"/>
      <c r="F6" s="27"/>
      <c r="G6" s="27"/>
      <c r="H6" s="27"/>
      <c r="I6" s="27"/>
      <c r="J6" s="34">
        <f t="shared" ref="J6:Y6" si="0">AC17+AC19+AC23+AC27+AC30+AC36+AC41</f>
        <v>0</v>
      </c>
      <c r="K6" s="11">
        <f t="shared" si="0"/>
        <v>0</v>
      </c>
      <c r="L6" s="13">
        <f t="shared" si="0"/>
        <v>0</v>
      </c>
      <c r="M6" s="11">
        <f t="shared" si="0"/>
        <v>0</v>
      </c>
      <c r="N6" s="13">
        <f t="shared" si="0"/>
        <v>0</v>
      </c>
      <c r="O6" s="11">
        <f t="shared" si="0"/>
        <v>0</v>
      </c>
      <c r="P6" s="13">
        <f t="shared" si="0"/>
        <v>0</v>
      </c>
      <c r="Q6" s="12">
        <f t="shared" si="0"/>
        <v>0</v>
      </c>
      <c r="R6" s="12">
        <f t="shared" si="0"/>
        <v>0</v>
      </c>
      <c r="S6" s="12">
        <f t="shared" si="0"/>
        <v>0</v>
      </c>
      <c r="T6" s="12">
        <f t="shared" si="0"/>
        <v>0</v>
      </c>
      <c r="U6" s="13">
        <f t="shared" si="0"/>
        <v>0</v>
      </c>
      <c r="V6" s="13" t="e">
        <f t="shared" si="0"/>
        <v>#REF!</v>
      </c>
      <c r="W6" s="13">
        <f t="shared" si="0"/>
        <v>0</v>
      </c>
      <c r="X6" s="13">
        <f t="shared" si="0"/>
        <v>0</v>
      </c>
      <c r="Y6" s="13">
        <f t="shared" si="0"/>
        <v>0</v>
      </c>
      <c r="Z6" s="40"/>
      <c r="AA6" s="40"/>
    </row>
    <row r="7" spans="1:44" ht="30" hidden="1" x14ac:dyDescent="0.25">
      <c r="A7" s="31" t="s">
        <v>4</v>
      </c>
      <c r="B7" s="27"/>
      <c r="C7" s="27"/>
      <c r="D7" s="27"/>
      <c r="E7" s="27"/>
      <c r="F7" s="27"/>
      <c r="G7" s="27"/>
      <c r="H7" s="27"/>
      <c r="I7" s="27"/>
    </row>
    <row r="8" spans="1:44" ht="45"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55">
        <v>15</v>
      </c>
      <c r="E17" s="35"/>
      <c r="F17" s="35"/>
      <c r="G17" s="35"/>
      <c r="H17" s="35"/>
      <c r="I17" s="35"/>
      <c r="J17" s="6"/>
      <c r="K17" s="6"/>
      <c r="L17" s="6"/>
      <c r="M17" s="6"/>
      <c r="N17" s="6"/>
      <c r="O17" s="6"/>
      <c r="P17" s="6"/>
      <c r="Q17" s="6"/>
      <c r="R17" s="6"/>
      <c r="S17" s="6"/>
      <c r="T17" s="6"/>
      <c r="U17" s="6"/>
      <c r="V17" s="6"/>
      <c r="W17" s="6"/>
      <c r="X17" s="6"/>
      <c r="Y17" s="6"/>
      <c r="Z17" s="6"/>
      <c r="AA17" s="6"/>
      <c r="AB17" s="6"/>
      <c r="AC17" s="5">
        <f>SUM(AC18)</f>
        <v>0</v>
      </c>
      <c r="AD17" s="5">
        <f t="shared" ref="AD17:AR17" si="1">SUM(AD18)</f>
        <v>0</v>
      </c>
      <c r="AE17" s="5">
        <f t="shared" si="1"/>
        <v>0</v>
      </c>
      <c r="AF17" s="5">
        <f t="shared" si="1"/>
        <v>0</v>
      </c>
      <c r="AG17" s="5">
        <f t="shared" si="1"/>
        <v>0</v>
      </c>
      <c r="AH17" s="5">
        <f t="shared" si="1"/>
        <v>0</v>
      </c>
      <c r="AI17" s="5">
        <f t="shared" si="1"/>
        <v>0</v>
      </c>
      <c r="AJ17" s="5">
        <f t="shared" si="1"/>
        <v>0</v>
      </c>
      <c r="AK17" s="5">
        <f t="shared" si="1"/>
        <v>0</v>
      </c>
      <c r="AL17" s="5">
        <f t="shared" si="1"/>
        <v>0</v>
      </c>
      <c r="AM17" s="5">
        <f t="shared" si="1"/>
        <v>0</v>
      </c>
      <c r="AN17" s="5">
        <f t="shared" si="1"/>
        <v>0</v>
      </c>
      <c r="AO17" s="5">
        <f>SUM(AO18)</f>
        <v>0</v>
      </c>
      <c r="AP17" s="5">
        <f t="shared" si="1"/>
        <v>0</v>
      </c>
      <c r="AQ17" s="5">
        <f t="shared" si="1"/>
        <v>0</v>
      </c>
      <c r="AR17" s="5">
        <f t="shared" si="1"/>
        <v>0</v>
      </c>
    </row>
    <row r="18" spans="1:44" ht="77.25" customHeight="1" x14ac:dyDescent="0.25">
      <c r="A18" s="16" t="s">
        <v>36</v>
      </c>
      <c r="B18" s="32"/>
      <c r="C18" s="56"/>
      <c r="D18" s="56"/>
      <c r="E18" s="52">
        <v>3</v>
      </c>
      <c r="F18" s="51">
        <v>4</v>
      </c>
      <c r="G18" s="51">
        <v>4</v>
      </c>
      <c r="H18" s="51">
        <v>3</v>
      </c>
      <c r="I18" s="51">
        <v>2</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0</v>
      </c>
      <c r="AD18" s="7">
        <f t="shared" si="2"/>
        <v>0</v>
      </c>
      <c r="AE18" s="7">
        <f t="shared" si="2"/>
        <v>0</v>
      </c>
      <c r="AF18" s="7">
        <f t="shared" si="2"/>
        <v>0</v>
      </c>
      <c r="AG18" s="7">
        <f t="shared" si="2"/>
        <v>0</v>
      </c>
      <c r="AH18" s="7">
        <f t="shared" si="2"/>
        <v>0</v>
      </c>
      <c r="AI18" s="7">
        <f t="shared" si="2"/>
        <v>0</v>
      </c>
      <c r="AJ18" s="7">
        <f t="shared" si="2"/>
        <v>0</v>
      </c>
      <c r="AK18" s="7">
        <f t="shared" si="2"/>
        <v>0</v>
      </c>
      <c r="AL18" s="7">
        <f t="shared" si="2"/>
        <v>0</v>
      </c>
      <c r="AM18" s="7">
        <f t="shared" si="2"/>
        <v>0</v>
      </c>
      <c r="AN18" s="7">
        <f t="shared" si="2"/>
        <v>0</v>
      </c>
      <c r="AO18" s="7">
        <f t="shared" si="2"/>
        <v>0</v>
      </c>
      <c r="AP18" s="7">
        <f t="shared" si="2"/>
        <v>0</v>
      </c>
      <c r="AQ18" s="7">
        <f t="shared" si="2"/>
        <v>0</v>
      </c>
      <c r="AR18" s="7">
        <f t="shared" si="2"/>
        <v>0</v>
      </c>
    </row>
    <row r="19" spans="1:44" ht="15.75" x14ac:dyDescent="0.25">
      <c r="A19" s="10" t="s">
        <v>38</v>
      </c>
      <c r="B19" s="27">
        <v>2</v>
      </c>
      <c r="C19" s="57">
        <v>15</v>
      </c>
      <c r="D19" s="57">
        <v>15</v>
      </c>
      <c r="E19" s="32"/>
      <c r="F19" s="32"/>
      <c r="G19" s="32"/>
      <c r="H19" s="32"/>
      <c r="I19" s="32"/>
      <c r="J19" s="7"/>
      <c r="K19" s="7"/>
      <c r="L19" s="7"/>
      <c r="M19" s="7"/>
      <c r="N19" s="7"/>
      <c r="O19" s="7"/>
      <c r="P19" s="7"/>
      <c r="Q19" s="7"/>
      <c r="R19" s="7"/>
      <c r="S19" s="7"/>
      <c r="T19" s="7"/>
      <c r="U19" s="7"/>
      <c r="V19" s="7"/>
      <c r="W19" s="7"/>
      <c r="X19" s="7"/>
      <c r="Y19" s="7"/>
      <c r="Z19" s="7"/>
      <c r="AA19" s="7"/>
      <c r="AB19" s="5"/>
      <c r="AC19" s="5">
        <f>SUM(AC20:AC22)</f>
        <v>0</v>
      </c>
      <c r="AD19" s="5">
        <f t="shared" ref="AD19:AR19" si="3">SUM(AD20:AD22)</f>
        <v>0</v>
      </c>
      <c r="AE19" s="5">
        <f t="shared" si="3"/>
        <v>0</v>
      </c>
      <c r="AF19" s="5">
        <f t="shared" si="3"/>
        <v>0</v>
      </c>
      <c r="AG19" s="5">
        <f t="shared" si="3"/>
        <v>0</v>
      </c>
      <c r="AH19" s="5">
        <f t="shared" si="3"/>
        <v>0</v>
      </c>
      <c r="AI19" s="5">
        <f t="shared" si="3"/>
        <v>0</v>
      </c>
      <c r="AJ19" s="5">
        <f t="shared" si="3"/>
        <v>0</v>
      </c>
      <c r="AK19" s="5">
        <f t="shared" si="3"/>
        <v>0</v>
      </c>
      <c r="AL19" s="5">
        <f t="shared" si="3"/>
        <v>0</v>
      </c>
      <c r="AM19" s="5">
        <f t="shared" si="3"/>
        <v>0</v>
      </c>
      <c r="AN19" s="5">
        <f t="shared" si="3"/>
        <v>0</v>
      </c>
      <c r="AO19" s="5">
        <f t="shared" si="3"/>
        <v>0</v>
      </c>
      <c r="AP19" s="5">
        <f t="shared" si="3"/>
        <v>0</v>
      </c>
      <c r="AQ19" s="5">
        <f t="shared" si="3"/>
        <v>0</v>
      </c>
      <c r="AR19" s="5">
        <f t="shared" si="3"/>
        <v>0</v>
      </c>
    </row>
    <row r="20" spans="1:44" ht="44.25" customHeight="1" x14ac:dyDescent="0.25">
      <c r="A20" s="16" t="s">
        <v>39</v>
      </c>
      <c r="B20" s="32"/>
      <c r="C20" s="56"/>
      <c r="D20" s="56"/>
      <c r="E20" s="51">
        <v>3</v>
      </c>
      <c r="F20" s="51">
        <v>3</v>
      </c>
      <c r="G20" s="51">
        <v>2</v>
      </c>
      <c r="H20" s="51">
        <v>3</v>
      </c>
      <c r="I20" s="51">
        <v>2</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0</v>
      </c>
      <c r="AD20" s="7">
        <f t="shared" si="4"/>
        <v>0</v>
      </c>
      <c r="AE20" s="7">
        <f t="shared" si="4"/>
        <v>0</v>
      </c>
      <c r="AF20" s="7">
        <f t="shared" si="4"/>
        <v>0</v>
      </c>
      <c r="AG20" s="7">
        <f t="shared" si="4"/>
        <v>0</v>
      </c>
      <c r="AH20" s="7">
        <f t="shared" si="4"/>
        <v>0</v>
      </c>
      <c r="AI20" s="7">
        <f t="shared" si="4"/>
        <v>0</v>
      </c>
      <c r="AJ20" s="7">
        <f t="shared" si="4"/>
        <v>0</v>
      </c>
      <c r="AK20" s="7">
        <f t="shared" si="4"/>
        <v>0</v>
      </c>
      <c r="AL20" s="7">
        <f t="shared" si="4"/>
        <v>0</v>
      </c>
      <c r="AM20" s="7">
        <f t="shared" si="4"/>
        <v>0</v>
      </c>
      <c r="AN20" s="7">
        <f t="shared" si="4"/>
        <v>0</v>
      </c>
      <c r="AO20" s="7">
        <f t="shared" si="4"/>
        <v>0</v>
      </c>
      <c r="AP20" s="7">
        <f>$D20*W20</f>
        <v>0</v>
      </c>
      <c r="AQ20" s="7">
        <f>$D20*X20</f>
        <v>0</v>
      </c>
      <c r="AR20" s="7">
        <f>$D20*Y20</f>
        <v>0</v>
      </c>
    </row>
    <row r="21" spans="1:44" ht="81.75" customHeight="1" x14ac:dyDescent="0.25">
      <c r="A21" s="16" t="s">
        <v>40</v>
      </c>
      <c r="B21" s="32"/>
      <c r="C21" s="56"/>
      <c r="D21" s="56"/>
      <c r="E21" s="51">
        <v>3</v>
      </c>
      <c r="F21" s="51">
        <v>4</v>
      </c>
      <c r="G21" s="51">
        <v>2</v>
      </c>
      <c r="H21" s="51">
        <v>3</v>
      </c>
      <c r="I21" s="51">
        <v>2</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0</v>
      </c>
      <c r="AD21" s="7">
        <f t="shared" si="4"/>
        <v>0</v>
      </c>
      <c r="AE21" s="7">
        <f t="shared" si="4"/>
        <v>0</v>
      </c>
      <c r="AF21" s="7">
        <f t="shared" si="4"/>
        <v>0</v>
      </c>
      <c r="AG21" s="7">
        <f t="shared" si="4"/>
        <v>0</v>
      </c>
      <c r="AH21" s="7">
        <f t="shared" si="4"/>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row>
    <row r="22" spans="1:44" ht="31.5" customHeight="1" x14ac:dyDescent="0.25">
      <c r="A22" s="16" t="s">
        <v>41</v>
      </c>
      <c r="B22" s="32"/>
      <c r="C22" s="56"/>
      <c r="D22" s="56"/>
      <c r="E22" s="51">
        <v>3</v>
      </c>
      <c r="F22" s="51">
        <v>4</v>
      </c>
      <c r="G22" s="51">
        <v>3</v>
      </c>
      <c r="H22" s="51">
        <v>3</v>
      </c>
      <c r="I22" s="51">
        <v>2</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0</v>
      </c>
      <c r="AD22" s="7">
        <f t="shared" si="4"/>
        <v>0</v>
      </c>
      <c r="AE22" s="7">
        <f t="shared" si="4"/>
        <v>0</v>
      </c>
      <c r="AF22" s="7">
        <f t="shared" si="4"/>
        <v>0</v>
      </c>
      <c r="AG22" s="7">
        <f t="shared" si="4"/>
        <v>0</v>
      </c>
      <c r="AH22" s="7">
        <f t="shared" si="4"/>
        <v>0</v>
      </c>
      <c r="AI22" s="7">
        <f t="shared" si="4"/>
        <v>0</v>
      </c>
      <c r="AJ22" s="7">
        <f t="shared" si="4"/>
        <v>0</v>
      </c>
      <c r="AK22" s="7">
        <f t="shared" si="4"/>
        <v>0</v>
      </c>
      <c r="AL22" s="7">
        <f t="shared" si="4"/>
        <v>0</v>
      </c>
      <c r="AM22" s="7">
        <f t="shared" si="4"/>
        <v>0</v>
      </c>
      <c r="AN22" s="7">
        <f t="shared" si="4"/>
        <v>0</v>
      </c>
      <c r="AO22" s="7">
        <f t="shared" si="4"/>
        <v>0</v>
      </c>
      <c r="AP22" s="7">
        <f t="shared" si="4"/>
        <v>0</v>
      </c>
      <c r="AQ22" s="7">
        <f t="shared" si="4"/>
        <v>0</v>
      </c>
      <c r="AR22" s="7">
        <f t="shared" si="4"/>
        <v>0</v>
      </c>
    </row>
    <row r="23" spans="1:44" ht="15.75" x14ac:dyDescent="0.25">
      <c r="A23" s="10" t="s">
        <v>43</v>
      </c>
      <c r="B23" s="27">
        <v>3</v>
      </c>
      <c r="C23" s="57">
        <v>15</v>
      </c>
      <c r="D23" s="57">
        <v>15</v>
      </c>
      <c r="E23" s="32"/>
      <c r="F23" s="32"/>
      <c r="G23" s="32"/>
      <c r="H23" s="32"/>
      <c r="I23" s="32"/>
      <c r="J23" s="7"/>
      <c r="K23" s="7"/>
      <c r="L23" s="7"/>
      <c r="M23" s="7"/>
      <c r="N23" s="7"/>
      <c r="O23" s="7"/>
      <c r="P23" s="7"/>
      <c r="Q23" s="7"/>
      <c r="R23" s="7"/>
      <c r="S23" s="7"/>
      <c r="T23" s="7"/>
      <c r="U23" s="7"/>
      <c r="V23" s="7"/>
      <c r="W23" s="7"/>
      <c r="X23" s="7"/>
      <c r="Y23" s="7"/>
      <c r="Z23" s="7"/>
      <c r="AA23" s="7"/>
      <c r="AB23" s="5"/>
      <c r="AC23" s="5">
        <f>SUM(AC24:AC26)</f>
        <v>0</v>
      </c>
      <c r="AD23" s="5">
        <f t="shared" ref="AD23:AR23" si="5">SUM(AD24:AD26)</f>
        <v>0</v>
      </c>
      <c r="AE23" s="5">
        <f t="shared" si="5"/>
        <v>0</v>
      </c>
      <c r="AF23" s="5">
        <f t="shared" si="5"/>
        <v>0</v>
      </c>
      <c r="AG23" s="5">
        <f t="shared" si="5"/>
        <v>0</v>
      </c>
      <c r="AH23" s="5">
        <f t="shared" si="5"/>
        <v>0</v>
      </c>
      <c r="AI23" s="5">
        <f t="shared" si="5"/>
        <v>0</v>
      </c>
      <c r="AJ23" s="5">
        <f t="shared" si="5"/>
        <v>0</v>
      </c>
      <c r="AK23" s="5">
        <f t="shared" si="5"/>
        <v>0</v>
      </c>
      <c r="AL23" s="5">
        <f t="shared" si="5"/>
        <v>0</v>
      </c>
      <c r="AM23" s="5">
        <f t="shared" si="5"/>
        <v>0</v>
      </c>
      <c r="AN23" s="5">
        <f t="shared" si="5"/>
        <v>0</v>
      </c>
      <c r="AO23" s="5" t="e">
        <f>SUM(AO24:AO26)</f>
        <v>#REF!</v>
      </c>
      <c r="AP23" s="5">
        <f t="shared" si="5"/>
        <v>0</v>
      </c>
      <c r="AQ23" s="5">
        <f t="shared" si="5"/>
        <v>0</v>
      </c>
      <c r="AR23" s="5">
        <f t="shared" si="5"/>
        <v>0</v>
      </c>
    </row>
    <row r="24" spans="1:44" ht="15.75" x14ac:dyDescent="0.25">
      <c r="A24" s="16" t="s">
        <v>44</v>
      </c>
      <c r="B24" s="32"/>
      <c r="C24" s="56"/>
      <c r="D24" s="56"/>
      <c r="E24" s="63">
        <v>3</v>
      </c>
      <c r="F24" s="63">
        <v>3</v>
      </c>
      <c r="G24" s="63">
        <v>2</v>
      </c>
      <c r="H24" s="63">
        <v>2</v>
      </c>
      <c r="I24" s="63">
        <v>3</v>
      </c>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0</v>
      </c>
      <c r="AD24" s="7">
        <f t="shared" si="6"/>
        <v>0</v>
      </c>
      <c r="AE24" s="7">
        <f t="shared" si="6"/>
        <v>0</v>
      </c>
      <c r="AF24" s="7">
        <f t="shared" si="6"/>
        <v>0</v>
      </c>
      <c r="AG24" s="7">
        <f t="shared" si="6"/>
        <v>0</v>
      </c>
      <c r="AH24" s="7">
        <f t="shared" si="6"/>
        <v>0</v>
      </c>
      <c r="AI24" s="7">
        <f t="shared" si="6"/>
        <v>0</v>
      </c>
      <c r="AJ24" s="7">
        <f t="shared" si="6"/>
        <v>0</v>
      </c>
      <c r="AK24" s="7">
        <f t="shared" si="6"/>
        <v>0</v>
      </c>
      <c r="AL24" s="7">
        <f t="shared" si="6"/>
        <v>0</v>
      </c>
      <c r="AM24" s="7">
        <f t="shared" si="6"/>
        <v>0</v>
      </c>
      <c r="AN24" s="7">
        <f t="shared" si="6"/>
        <v>0</v>
      </c>
      <c r="AO24" s="7" t="e">
        <f t="shared" si="6"/>
        <v>#REF!</v>
      </c>
      <c r="AP24" s="7">
        <f t="shared" si="6"/>
        <v>0</v>
      </c>
      <c r="AQ24" s="7">
        <f t="shared" si="6"/>
        <v>0</v>
      </c>
      <c r="AR24" s="7">
        <f t="shared" si="6"/>
        <v>0</v>
      </c>
    </row>
    <row r="25" spans="1:44" ht="30" customHeight="1" x14ac:dyDescent="0.25">
      <c r="A25" s="16" t="s">
        <v>45</v>
      </c>
      <c r="B25" s="32"/>
      <c r="C25" s="56"/>
      <c r="D25" s="56"/>
      <c r="E25" s="63">
        <v>3</v>
      </c>
      <c r="F25" s="63">
        <v>3</v>
      </c>
      <c r="G25" s="63">
        <v>2</v>
      </c>
      <c r="H25" s="63">
        <v>2</v>
      </c>
      <c r="I25" s="63">
        <v>2</v>
      </c>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0</v>
      </c>
      <c r="AD25" s="7">
        <f t="shared" si="6"/>
        <v>0</v>
      </c>
      <c r="AE25" s="7">
        <f t="shared" si="6"/>
        <v>0</v>
      </c>
      <c r="AF25" s="7">
        <f t="shared" si="6"/>
        <v>0</v>
      </c>
      <c r="AG25" s="7">
        <f t="shared" si="6"/>
        <v>0</v>
      </c>
      <c r="AH25" s="7">
        <f t="shared" si="6"/>
        <v>0</v>
      </c>
      <c r="AI25" s="7">
        <f t="shared" si="6"/>
        <v>0</v>
      </c>
      <c r="AJ25" s="7">
        <f t="shared" si="6"/>
        <v>0</v>
      </c>
      <c r="AK25" s="7">
        <f t="shared" si="6"/>
        <v>0</v>
      </c>
      <c r="AL25" s="7">
        <f t="shared" si="6"/>
        <v>0</v>
      </c>
      <c r="AM25" s="7">
        <f t="shared" si="6"/>
        <v>0</v>
      </c>
      <c r="AN25" s="7">
        <f t="shared" si="6"/>
        <v>0</v>
      </c>
      <c r="AO25" s="7" t="e">
        <f t="shared" si="6"/>
        <v>#REF!</v>
      </c>
      <c r="AP25" s="7">
        <f t="shared" si="6"/>
        <v>0</v>
      </c>
      <c r="AQ25" s="7">
        <f t="shared" si="6"/>
        <v>0</v>
      </c>
      <c r="AR25" s="7">
        <f t="shared" si="6"/>
        <v>0</v>
      </c>
    </row>
    <row r="26" spans="1:44" ht="30" x14ac:dyDescent="0.25">
      <c r="A26" s="16" t="s">
        <v>46</v>
      </c>
      <c r="B26" s="32"/>
      <c r="C26" s="56"/>
      <c r="D26" s="56"/>
      <c r="E26" s="63">
        <v>1</v>
      </c>
      <c r="F26" s="63">
        <v>2</v>
      </c>
      <c r="G26" s="63">
        <v>3</v>
      </c>
      <c r="H26" s="63">
        <v>2</v>
      </c>
      <c r="I26" s="63">
        <v>1</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0</v>
      </c>
      <c r="AD26" s="7">
        <f t="shared" si="6"/>
        <v>0</v>
      </c>
      <c r="AE26" s="7">
        <f t="shared" si="6"/>
        <v>0</v>
      </c>
      <c r="AF26" s="7">
        <f t="shared" si="6"/>
        <v>0</v>
      </c>
      <c r="AG26" s="7">
        <f t="shared" si="6"/>
        <v>0</v>
      </c>
      <c r="AH26" s="7">
        <f t="shared" si="6"/>
        <v>0</v>
      </c>
      <c r="AI26" s="7">
        <f t="shared" si="6"/>
        <v>0</v>
      </c>
      <c r="AJ26" s="7">
        <f t="shared" si="6"/>
        <v>0</v>
      </c>
      <c r="AK26" s="7">
        <f t="shared" si="6"/>
        <v>0</v>
      </c>
      <c r="AL26" s="7">
        <f t="shared" si="6"/>
        <v>0</v>
      </c>
      <c r="AM26" s="7">
        <f t="shared" si="6"/>
        <v>0</v>
      </c>
      <c r="AN26" s="7">
        <f t="shared" si="6"/>
        <v>0</v>
      </c>
      <c r="AO26" s="7">
        <f t="shared" si="6"/>
        <v>0</v>
      </c>
      <c r="AP26" s="7">
        <f t="shared" si="6"/>
        <v>0</v>
      </c>
      <c r="AQ26" s="7">
        <f t="shared" si="6"/>
        <v>0</v>
      </c>
      <c r="AR26" s="7">
        <f t="shared" si="6"/>
        <v>0</v>
      </c>
    </row>
    <row r="27" spans="1:44" ht="15.75" x14ac:dyDescent="0.25">
      <c r="A27" s="10" t="s">
        <v>48</v>
      </c>
      <c r="B27" s="27">
        <v>8</v>
      </c>
      <c r="C27" s="57">
        <v>5</v>
      </c>
      <c r="D27" s="57">
        <v>5</v>
      </c>
      <c r="E27" s="32"/>
      <c r="F27" s="32"/>
      <c r="G27" s="32"/>
      <c r="H27" s="32"/>
      <c r="I27" s="32"/>
      <c r="J27" s="7"/>
      <c r="K27" s="7"/>
      <c r="L27" s="7"/>
      <c r="M27" s="7"/>
      <c r="N27" s="7"/>
      <c r="O27" s="7"/>
      <c r="P27" s="7"/>
      <c r="Q27" s="7"/>
      <c r="R27" s="7"/>
      <c r="S27" s="7"/>
      <c r="T27" s="7"/>
      <c r="U27" s="7"/>
      <c r="V27" s="7"/>
      <c r="W27" s="7"/>
      <c r="X27" s="7"/>
      <c r="Y27" s="7"/>
      <c r="Z27" s="7"/>
      <c r="AA27" s="7"/>
      <c r="AB27" s="5"/>
      <c r="AC27" s="5">
        <f>SUM(AC28:AC29)</f>
        <v>0</v>
      </c>
      <c r="AD27" s="5">
        <f t="shared" ref="AD27:AR27" si="7">SUM(AD28:AD29)</f>
        <v>0</v>
      </c>
      <c r="AE27" s="5">
        <f t="shared" si="7"/>
        <v>0</v>
      </c>
      <c r="AF27" s="5">
        <f t="shared" si="7"/>
        <v>0</v>
      </c>
      <c r="AG27" s="5">
        <f t="shared" si="7"/>
        <v>0</v>
      </c>
      <c r="AH27" s="5">
        <f t="shared" si="7"/>
        <v>0</v>
      </c>
      <c r="AI27" s="5">
        <f t="shared" si="7"/>
        <v>0</v>
      </c>
      <c r="AJ27" s="5">
        <f t="shared" si="7"/>
        <v>0</v>
      </c>
      <c r="AK27" s="5">
        <f t="shared" si="7"/>
        <v>0</v>
      </c>
      <c r="AL27" s="5">
        <f t="shared" si="7"/>
        <v>0</v>
      </c>
      <c r="AM27" s="5">
        <f t="shared" si="7"/>
        <v>0</v>
      </c>
      <c r="AN27" s="5">
        <f t="shared" si="7"/>
        <v>0</v>
      </c>
      <c r="AO27" s="5">
        <f>SUM(AO28:AO29)</f>
        <v>0</v>
      </c>
      <c r="AP27" s="5">
        <f t="shared" si="7"/>
        <v>0</v>
      </c>
      <c r="AQ27" s="5">
        <f t="shared" si="7"/>
        <v>0</v>
      </c>
      <c r="AR27" s="5">
        <f t="shared" si="7"/>
        <v>0</v>
      </c>
    </row>
    <row r="28" spans="1:44" ht="30.75" customHeight="1" x14ac:dyDescent="0.25">
      <c r="A28" s="16" t="s">
        <v>49</v>
      </c>
      <c r="B28" s="32"/>
      <c r="C28" s="56"/>
      <c r="D28" s="56"/>
      <c r="E28" s="51">
        <v>2</v>
      </c>
      <c r="F28" s="51">
        <v>3</v>
      </c>
      <c r="G28" s="51">
        <v>3</v>
      </c>
      <c r="H28" s="51">
        <v>3</v>
      </c>
      <c r="I28" s="51">
        <v>2</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0</v>
      </c>
      <c r="AD28" s="7">
        <f t="shared" si="8"/>
        <v>0</v>
      </c>
      <c r="AE28" s="7">
        <f t="shared" si="8"/>
        <v>0</v>
      </c>
      <c r="AF28" s="7">
        <f t="shared" si="8"/>
        <v>0</v>
      </c>
      <c r="AG28" s="7">
        <f t="shared" si="8"/>
        <v>0</v>
      </c>
      <c r="AH28" s="7">
        <f t="shared" si="8"/>
        <v>0</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row>
    <row r="29" spans="1:44" ht="65.25" customHeight="1" x14ac:dyDescent="0.25">
      <c r="A29" s="16" t="s">
        <v>50</v>
      </c>
      <c r="B29" s="32"/>
      <c r="C29" s="56"/>
      <c r="D29" s="56"/>
      <c r="E29" s="51">
        <v>2</v>
      </c>
      <c r="F29" s="51">
        <v>1</v>
      </c>
      <c r="G29" s="51">
        <v>3</v>
      </c>
      <c r="H29" s="51">
        <v>3</v>
      </c>
      <c r="I29" s="51">
        <v>2</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0</v>
      </c>
      <c r="AD29" s="7">
        <f t="shared" si="8"/>
        <v>0</v>
      </c>
      <c r="AE29" s="7">
        <f t="shared" si="8"/>
        <v>0</v>
      </c>
      <c r="AF29" s="7">
        <f t="shared" si="8"/>
        <v>0</v>
      </c>
      <c r="AG29" s="7">
        <f t="shared" si="8"/>
        <v>0</v>
      </c>
      <c r="AH29" s="7">
        <f t="shared" si="8"/>
        <v>0</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0</v>
      </c>
    </row>
    <row r="30" spans="1:44" ht="15.75" x14ac:dyDescent="0.25">
      <c r="A30" s="10" t="s">
        <v>52</v>
      </c>
      <c r="B30" s="27">
        <v>7</v>
      </c>
      <c r="C30" s="57">
        <v>10</v>
      </c>
      <c r="D30" s="57">
        <v>10</v>
      </c>
      <c r="E30" s="32"/>
      <c r="F30" s="32"/>
      <c r="G30" s="32"/>
      <c r="H30" s="32"/>
      <c r="I30" s="32"/>
      <c r="J30" s="7"/>
      <c r="K30" s="7"/>
      <c r="L30" s="7"/>
      <c r="M30" s="7"/>
      <c r="N30" s="7"/>
      <c r="O30" s="7"/>
      <c r="P30" s="7"/>
      <c r="Q30" s="7"/>
      <c r="R30" s="7"/>
      <c r="S30" s="7"/>
      <c r="T30" s="7"/>
      <c r="U30" s="7"/>
      <c r="V30" s="7"/>
      <c r="W30" s="7"/>
      <c r="X30" s="7"/>
      <c r="Y30" s="7"/>
      <c r="Z30" s="7"/>
      <c r="AA30" s="7"/>
      <c r="AB30" s="5"/>
      <c r="AC30" s="5">
        <f>SUM(AC31:AC35)</f>
        <v>0</v>
      </c>
      <c r="AD30" s="5">
        <f t="shared" ref="AD30:AR30" si="9">SUM(AD31:AD35)</f>
        <v>0</v>
      </c>
      <c r="AE30" s="5">
        <f t="shared" si="9"/>
        <v>0</v>
      </c>
      <c r="AF30" s="5">
        <f t="shared" si="9"/>
        <v>0</v>
      </c>
      <c r="AG30" s="5">
        <f t="shared" si="9"/>
        <v>0</v>
      </c>
      <c r="AH30" s="5">
        <f t="shared" si="9"/>
        <v>0</v>
      </c>
      <c r="AI30" s="5">
        <f t="shared" si="9"/>
        <v>0</v>
      </c>
      <c r="AJ30" s="5">
        <f t="shared" si="9"/>
        <v>0</v>
      </c>
      <c r="AK30" s="5">
        <f t="shared" si="9"/>
        <v>0</v>
      </c>
      <c r="AL30" s="5">
        <f t="shared" si="9"/>
        <v>0</v>
      </c>
      <c r="AM30" s="5">
        <f t="shared" si="9"/>
        <v>0</v>
      </c>
      <c r="AN30" s="5">
        <f t="shared" si="9"/>
        <v>0</v>
      </c>
      <c r="AO30" s="5">
        <f>SUM(AO31:AO35)</f>
        <v>0</v>
      </c>
      <c r="AP30" s="5">
        <f t="shared" si="9"/>
        <v>0</v>
      </c>
      <c r="AQ30" s="5">
        <f t="shared" si="9"/>
        <v>0</v>
      </c>
      <c r="AR30" s="5">
        <f t="shared" si="9"/>
        <v>0</v>
      </c>
    </row>
    <row r="31" spans="1:44" ht="15.75" x14ac:dyDescent="0.25">
      <c r="A31" s="16" t="s">
        <v>53</v>
      </c>
      <c r="B31" s="32"/>
      <c r="C31" s="56"/>
      <c r="D31" s="56"/>
      <c r="E31" s="51">
        <v>3</v>
      </c>
      <c r="F31" s="51">
        <v>3</v>
      </c>
      <c r="G31" s="51">
        <v>3</v>
      </c>
      <c r="H31" s="51">
        <v>2</v>
      </c>
      <c r="I31" s="51">
        <v>2</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0</v>
      </c>
      <c r="AD31" s="7">
        <f t="shared" si="10"/>
        <v>0</v>
      </c>
      <c r="AE31" s="7">
        <f t="shared" si="10"/>
        <v>0</v>
      </c>
      <c r="AF31" s="7">
        <f t="shared" si="10"/>
        <v>0</v>
      </c>
      <c r="AG31" s="7">
        <f t="shared" si="10"/>
        <v>0</v>
      </c>
      <c r="AH31" s="7">
        <f t="shared" si="10"/>
        <v>0</v>
      </c>
      <c r="AI31" s="7">
        <f t="shared" si="10"/>
        <v>0</v>
      </c>
      <c r="AJ31" s="7">
        <f t="shared" si="10"/>
        <v>0</v>
      </c>
      <c r="AK31" s="7">
        <f t="shared" si="10"/>
        <v>0</v>
      </c>
      <c r="AL31" s="7">
        <f t="shared" si="10"/>
        <v>0</v>
      </c>
      <c r="AM31" s="7">
        <f t="shared" si="10"/>
        <v>0</v>
      </c>
      <c r="AN31" s="7">
        <f t="shared" si="10"/>
        <v>0</v>
      </c>
      <c r="AO31" s="7">
        <f t="shared" si="10"/>
        <v>0</v>
      </c>
      <c r="AP31" s="7">
        <f t="shared" si="10"/>
        <v>0</v>
      </c>
      <c r="AQ31" s="7">
        <f t="shared" si="10"/>
        <v>0</v>
      </c>
      <c r="AR31" s="7">
        <f t="shared" si="10"/>
        <v>0</v>
      </c>
    </row>
    <row r="32" spans="1:44" ht="15.75" x14ac:dyDescent="0.25">
      <c r="A32" s="16" t="s">
        <v>54</v>
      </c>
      <c r="B32" s="32"/>
      <c r="C32" s="56"/>
      <c r="D32" s="56"/>
      <c r="E32" s="51">
        <v>2</v>
      </c>
      <c r="F32" s="51">
        <v>4</v>
      </c>
      <c r="G32" s="51">
        <v>2</v>
      </c>
      <c r="H32" s="51">
        <v>3</v>
      </c>
      <c r="I32" s="51">
        <v>2</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0</v>
      </c>
      <c r="AD32" s="7">
        <f t="shared" si="10"/>
        <v>0</v>
      </c>
      <c r="AE32" s="7">
        <f t="shared" si="10"/>
        <v>0</v>
      </c>
      <c r="AF32" s="7">
        <f t="shared" si="10"/>
        <v>0</v>
      </c>
      <c r="AG32" s="7">
        <f t="shared" si="10"/>
        <v>0</v>
      </c>
      <c r="AH32" s="7">
        <f t="shared" si="10"/>
        <v>0</v>
      </c>
      <c r="AI32" s="7">
        <f t="shared" si="10"/>
        <v>0</v>
      </c>
      <c r="AJ32" s="7">
        <f t="shared" si="10"/>
        <v>0</v>
      </c>
      <c r="AK32" s="7">
        <f t="shared" si="10"/>
        <v>0</v>
      </c>
      <c r="AL32" s="7">
        <f t="shared" si="10"/>
        <v>0</v>
      </c>
      <c r="AM32" s="7">
        <f t="shared" si="10"/>
        <v>0</v>
      </c>
      <c r="AN32" s="7">
        <f t="shared" si="10"/>
        <v>0</v>
      </c>
      <c r="AO32" s="7">
        <f t="shared" si="10"/>
        <v>0</v>
      </c>
      <c r="AP32" s="7">
        <f t="shared" si="10"/>
        <v>0</v>
      </c>
      <c r="AQ32" s="7">
        <f t="shared" si="10"/>
        <v>0</v>
      </c>
      <c r="AR32" s="7">
        <f t="shared" si="10"/>
        <v>0</v>
      </c>
    </row>
    <row r="33" spans="1:44" ht="30" x14ac:dyDescent="0.25">
      <c r="A33" s="16" t="s">
        <v>55</v>
      </c>
      <c r="B33" s="32"/>
      <c r="C33" s="56"/>
      <c r="D33" s="56"/>
      <c r="E33" s="51">
        <v>2</v>
      </c>
      <c r="F33" s="51">
        <v>3</v>
      </c>
      <c r="G33" s="51">
        <v>2</v>
      </c>
      <c r="H33" s="51">
        <v>2</v>
      </c>
      <c r="I33" s="51">
        <v>2</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0</v>
      </c>
      <c r="AD33" s="7">
        <f t="shared" si="10"/>
        <v>0</v>
      </c>
      <c r="AE33" s="7">
        <f t="shared" si="10"/>
        <v>0</v>
      </c>
      <c r="AF33" s="7">
        <f t="shared" si="10"/>
        <v>0</v>
      </c>
      <c r="AG33" s="7">
        <f t="shared" si="10"/>
        <v>0</v>
      </c>
      <c r="AH33" s="7">
        <f t="shared" si="10"/>
        <v>0</v>
      </c>
      <c r="AI33" s="7">
        <f t="shared" si="10"/>
        <v>0</v>
      </c>
      <c r="AJ33" s="7">
        <f t="shared" si="10"/>
        <v>0</v>
      </c>
      <c r="AK33" s="7">
        <f t="shared" si="10"/>
        <v>0</v>
      </c>
      <c r="AL33" s="7">
        <f t="shared" si="10"/>
        <v>0</v>
      </c>
      <c r="AM33" s="7">
        <f t="shared" si="10"/>
        <v>0</v>
      </c>
      <c r="AN33" s="7">
        <f t="shared" si="10"/>
        <v>0</v>
      </c>
      <c r="AO33" s="7">
        <f t="shared" si="10"/>
        <v>0</v>
      </c>
      <c r="AP33" s="7">
        <f t="shared" si="10"/>
        <v>0</v>
      </c>
      <c r="AQ33" s="7">
        <f t="shared" si="10"/>
        <v>0</v>
      </c>
      <c r="AR33" s="7">
        <f t="shared" si="10"/>
        <v>0</v>
      </c>
    </row>
    <row r="34" spans="1:44" ht="15.75" x14ac:dyDescent="0.25">
      <c r="A34" s="16" t="s">
        <v>56</v>
      </c>
      <c r="B34" s="32"/>
      <c r="C34" s="56"/>
      <c r="D34" s="56"/>
      <c r="E34" s="51">
        <v>2</v>
      </c>
      <c r="F34" s="51">
        <v>2</v>
      </c>
      <c r="G34" s="51">
        <v>3</v>
      </c>
      <c r="H34" s="51">
        <v>2</v>
      </c>
      <c r="I34" s="51">
        <v>1</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0</v>
      </c>
      <c r="AD34" s="7">
        <f t="shared" si="10"/>
        <v>0</v>
      </c>
      <c r="AE34" s="7">
        <f t="shared" si="10"/>
        <v>0</v>
      </c>
      <c r="AF34" s="7">
        <f t="shared" si="10"/>
        <v>0</v>
      </c>
      <c r="AG34" s="7">
        <f t="shared" si="10"/>
        <v>0</v>
      </c>
      <c r="AH34" s="7">
        <f t="shared" si="10"/>
        <v>0</v>
      </c>
      <c r="AI34" s="7">
        <f t="shared" si="10"/>
        <v>0</v>
      </c>
      <c r="AJ34" s="7">
        <f t="shared" si="10"/>
        <v>0</v>
      </c>
      <c r="AK34" s="7">
        <f t="shared" si="10"/>
        <v>0</v>
      </c>
      <c r="AL34" s="7">
        <f t="shared" si="10"/>
        <v>0</v>
      </c>
      <c r="AM34" s="7">
        <f t="shared" si="10"/>
        <v>0</v>
      </c>
      <c r="AN34" s="7">
        <f t="shared" si="10"/>
        <v>0</v>
      </c>
      <c r="AO34" s="7">
        <f t="shared" si="10"/>
        <v>0</v>
      </c>
      <c r="AP34" s="7">
        <f t="shared" si="10"/>
        <v>0</v>
      </c>
      <c r="AQ34" s="7">
        <f t="shared" si="10"/>
        <v>0</v>
      </c>
      <c r="AR34" s="7">
        <f t="shared" si="10"/>
        <v>0</v>
      </c>
    </row>
    <row r="35" spans="1:44" ht="15.75" x14ac:dyDescent="0.25">
      <c r="A35" s="16" t="s">
        <v>57</v>
      </c>
      <c r="B35" s="32"/>
      <c r="C35" s="56"/>
      <c r="D35" s="56"/>
      <c r="E35" s="51">
        <v>2</v>
      </c>
      <c r="F35" s="51">
        <v>3</v>
      </c>
      <c r="G35" s="51">
        <v>2</v>
      </c>
      <c r="H35" s="51">
        <v>2</v>
      </c>
      <c r="I35" s="51">
        <v>1</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0</v>
      </c>
      <c r="AD35" s="7">
        <f t="shared" si="10"/>
        <v>0</v>
      </c>
      <c r="AE35" s="7">
        <f t="shared" si="10"/>
        <v>0</v>
      </c>
      <c r="AF35" s="7">
        <f t="shared" si="10"/>
        <v>0</v>
      </c>
      <c r="AG35" s="7">
        <f t="shared" si="10"/>
        <v>0</v>
      </c>
      <c r="AH35" s="7">
        <f t="shared" si="10"/>
        <v>0</v>
      </c>
      <c r="AI35" s="7">
        <f t="shared" si="10"/>
        <v>0</v>
      </c>
      <c r="AJ35" s="7">
        <f t="shared" si="10"/>
        <v>0</v>
      </c>
      <c r="AK35" s="7">
        <f t="shared" si="10"/>
        <v>0</v>
      </c>
      <c r="AL35" s="7">
        <f t="shared" si="10"/>
        <v>0</v>
      </c>
      <c r="AM35" s="7">
        <f t="shared" si="10"/>
        <v>0</v>
      </c>
      <c r="AN35" s="7">
        <f t="shared" si="10"/>
        <v>0</v>
      </c>
      <c r="AO35" s="7">
        <f t="shared" si="10"/>
        <v>0</v>
      </c>
      <c r="AP35" s="7">
        <f t="shared" si="10"/>
        <v>0</v>
      </c>
      <c r="AQ35" s="7">
        <f t="shared" si="10"/>
        <v>0</v>
      </c>
      <c r="AR35" s="7">
        <f t="shared" si="10"/>
        <v>0</v>
      </c>
    </row>
    <row r="36" spans="1:44" ht="15.75" x14ac:dyDescent="0.25">
      <c r="A36" s="10" t="s">
        <v>59</v>
      </c>
      <c r="B36" s="27">
        <v>5</v>
      </c>
      <c r="C36" s="57">
        <v>10</v>
      </c>
      <c r="D36" s="57">
        <v>10</v>
      </c>
      <c r="E36" s="32"/>
      <c r="F36" s="32"/>
      <c r="G36" s="32"/>
      <c r="H36" s="32"/>
      <c r="I36" s="32"/>
      <c r="J36" s="7"/>
      <c r="K36" s="7"/>
      <c r="L36" s="7"/>
      <c r="M36" s="7"/>
      <c r="N36" s="7"/>
      <c r="O36" s="7"/>
      <c r="P36" s="7"/>
      <c r="Q36" s="7"/>
      <c r="R36" s="7"/>
      <c r="S36" s="7"/>
      <c r="T36" s="7"/>
      <c r="U36" s="7"/>
      <c r="V36" s="7"/>
      <c r="W36" s="7"/>
      <c r="X36" s="7"/>
      <c r="Y36" s="7"/>
      <c r="Z36" s="7"/>
      <c r="AA36" s="7"/>
      <c r="AB36" s="5"/>
      <c r="AC36" s="5">
        <f>AC37+AC38+AC40</f>
        <v>0</v>
      </c>
      <c r="AD36" s="5">
        <f t="shared" ref="AD36:AR36" si="11">AD37+AD38+AD40</f>
        <v>0</v>
      </c>
      <c r="AE36" s="5">
        <f t="shared" si="11"/>
        <v>0</v>
      </c>
      <c r="AF36" s="5">
        <f t="shared" si="11"/>
        <v>0</v>
      </c>
      <c r="AG36" s="5">
        <f t="shared" si="11"/>
        <v>0</v>
      </c>
      <c r="AH36" s="5">
        <f t="shared" si="11"/>
        <v>0</v>
      </c>
      <c r="AI36" s="5">
        <f t="shared" si="11"/>
        <v>0</v>
      </c>
      <c r="AJ36" s="5">
        <f t="shared" si="11"/>
        <v>0</v>
      </c>
      <c r="AK36" s="5">
        <f t="shared" si="11"/>
        <v>0</v>
      </c>
      <c r="AL36" s="5">
        <f t="shared" si="11"/>
        <v>0</v>
      </c>
      <c r="AM36" s="5">
        <f t="shared" si="11"/>
        <v>0</v>
      </c>
      <c r="AN36" s="5">
        <f t="shared" si="11"/>
        <v>0</v>
      </c>
      <c r="AO36" s="5">
        <f>AO37+AO38+AO40</f>
        <v>0</v>
      </c>
      <c r="AP36" s="5">
        <f t="shared" si="11"/>
        <v>0</v>
      </c>
      <c r="AQ36" s="5">
        <f t="shared" si="11"/>
        <v>0</v>
      </c>
      <c r="AR36" s="5">
        <f t="shared" si="11"/>
        <v>0</v>
      </c>
    </row>
    <row r="37" spans="1:44" ht="15.75" x14ac:dyDescent="0.25">
      <c r="A37" s="16" t="s">
        <v>60</v>
      </c>
      <c r="B37" s="32"/>
      <c r="C37" s="56"/>
      <c r="D37" s="56"/>
      <c r="E37" s="51">
        <v>2</v>
      </c>
      <c r="F37" s="51">
        <v>4</v>
      </c>
      <c r="G37" s="51">
        <v>3</v>
      </c>
      <c r="H37" s="51">
        <v>3</v>
      </c>
      <c r="I37" s="51">
        <v>2</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0</v>
      </c>
      <c r="AD37" s="7">
        <f t="shared" si="12"/>
        <v>0</v>
      </c>
      <c r="AE37" s="7">
        <f t="shared" si="12"/>
        <v>0</v>
      </c>
      <c r="AF37" s="7">
        <f t="shared" si="12"/>
        <v>0</v>
      </c>
      <c r="AG37" s="7">
        <f t="shared" si="12"/>
        <v>0</v>
      </c>
      <c r="AH37" s="7">
        <f t="shared" si="12"/>
        <v>0</v>
      </c>
      <c r="AI37" s="7">
        <f t="shared" si="12"/>
        <v>0</v>
      </c>
      <c r="AJ37" s="7">
        <f t="shared" si="12"/>
        <v>0</v>
      </c>
      <c r="AK37" s="7">
        <f t="shared" si="12"/>
        <v>0</v>
      </c>
      <c r="AL37" s="7">
        <f t="shared" si="12"/>
        <v>0</v>
      </c>
      <c r="AM37" s="7">
        <f t="shared" si="12"/>
        <v>0</v>
      </c>
      <c r="AN37" s="7">
        <f t="shared" si="12"/>
        <v>0</v>
      </c>
      <c r="AO37" s="7">
        <f t="shared" si="12"/>
        <v>0</v>
      </c>
      <c r="AP37" s="7">
        <f t="shared" si="12"/>
        <v>0</v>
      </c>
      <c r="AQ37" s="7">
        <f t="shared" si="12"/>
        <v>0</v>
      </c>
      <c r="AR37" s="7">
        <f t="shared" si="12"/>
        <v>0</v>
      </c>
    </row>
    <row r="38" spans="1:44" ht="15.75" x14ac:dyDescent="0.25">
      <c r="A38" s="16" t="s">
        <v>61</v>
      </c>
      <c r="B38" s="32"/>
      <c r="C38" s="56"/>
      <c r="D38" s="56"/>
      <c r="E38" s="51">
        <v>3</v>
      </c>
      <c r="F38" s="51">
        <v>4</v>
      </c>
      <c r="G38" s="51">
        <v>4</v>
      </c>
      <c r="H38" s="51">
        <v>3</v>
      </c>
      <c r="I38" s="51">
        <v>2</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0</v>
      </c>
      <c r="AD38" s="7">
        <f t="shared" si="12"/>
        <v>0</v>
      </c>
      <c r="AE38" s="7">
        <f t="shared" si="12"/>
        <v>0</v>
      </c>
      <c r="AF38" s="7">
        <f t="shared" si="12"/>
        <v>0</v>
      </c>
      <c r="AG38" s="7">
        <f t="shared" si="12"/>
        <v>0</v>
      </c>
      <c r="AH38" s="7">
        <f t="shared" si="12"/>
        <v>0</v>
      </c>
      <c r="AI38" s="7">
        <f t="shared" si="12"/>
        <v>0</v>
      </c>
      <c r="AJ38" s="7">
        <f t="shared" si="12"/>
        <v>0</v>
      </c>
      <c r="AK38" s="7">
        <f t="shared" si="12"/>
        <v>0</v>
      </c>
      <c r="AL38" s="7">
        <f t="shared" si="12"/>
        <v>0</v>
      </c>
      <c r="AM38" s="7">
        <f t="shared" si="12"/>
        <v>0</v>
      </c>
      <c r="AN38" s="7">
        <f t="shared" si="12"/>
        <v>0</v>
      </c>
      <c r="AO38" s="7">
        <f t="shared" si="12"/>
        <v>0</v>
      </c>
      <c r="AP38" s="7">
        <f t="shared" si="12"/>
        <v>0</v>
      </c>
      <c r="AQ38" s="7">
        <f t="shared" si="12"/>
        <v>0</v>
      </c>
      <c r="AR38" s="7">
        <f t="shared" si="12"/>
        <v>0</v>
      </c>
    </row>
    <row r="39" spans="1:44" ht="15.75" x14ac:dyDescent="0.25">
      <c r="A39" s="16" t="s">
        <v>62</v>
      </c>
      <c r="B39" s="32"/>
      <c r="C39" s="56"/>
      <c r="D39" s="56"/>
      <c r="E39" s="51">
        <v>2</v>
      </c>
      <c r="F39" s="51">
        <v>4</v>
      </c>
      <c r="G39" s="51">
        <v>4</v>
      </c>
      <c r="H39" s="51">
        <v>3</v>
      </c>
      <c r="I39" s="51">
        <v>2</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30" x14ac:dyDescent="0.25">
      <c r="A40" s="16" t="s">
        <v>63</v>
      </c>
      <c r="B40" s="32"/>
      <c r="C40" s="56"/>
      <c r="D40" s="56"/>
      <c r="E40" s="51">
        <v>3</v>
      </c>
      <c r="F40" s="51">
        <v>4</v>
      </c>
      <c r="G40" s="51">
        <v>4</v>
      </c>
      <c r="H40" s="51">
        <v>3</v>
      </c>
      <c r="I40" s="51">
        <v>2</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0</v>
      </c>
      <c r="AD40" s="7">
        <f t="shared" si="13"/>
        <v>0</v>
      </c>
      <c r="AE40" s="7">
        <f t="shared" si="13"/>
        <v>0</v>
      </c>
      <c r="AF40" s="7">
        <f t="shared" si="13"/>
        <v>0</v>
      </c>
      <c r="AG40" s="7">
        <f t="shared" si="13"/>
        <v>0</v>
      </c>
      <c r="AH40" s="7">
        <f t="shared" si="13"/>
        <v>0</v>
      </c>
      <c r="AI40" s="7">
        <f t="shared" si="13"/>
        <v>0</v>
      </c>
      <c r="AJ40" s="7">
        <f t="shared" si="13"/>
        <v>0</v>
      </c>
      <c r="AK40" s="7">
        <f t="shared" si="13"/>
        <v>0</v>
      </c>
      <c r="AL40" s="7">
        <f t="shared" si="13"/>
        <v>0</v>
      </c>
      <c r="AM40" s="7">
        <f t="shared" si="13"/>
        <v>0</v>
      </c>
      <c r="AN40" s="7">
        <f t="shared" si="13"/>
        <v>0</v>
      </c>
      <c r="AO40" s="7">
        <f t="shared" si="12"/>
        <v>0</v>
      </c>
      <c r="AP40" s="7">
        <f t="shared" si="12"/>
        <v>0</v>
      </c>
      <c r="AQ40" s="7">
        <f t="shared" si="12"/>
        <v>0</v>
      </c>
      <c r="AR40" s="7">
        <f t="shared" si="12"/>
        <v>0</v>
      </c>
    </row>
    <row r="41" spans="1:44" ht="15.75" x14ac:dyDescent="0.25">
      <c r="A41" s="10" t="s">
        <v>65</v>
      </c>
      <c r="B41" s="27">
        <v>9</v>
      </c>
      <c r="C41" s="57">
        <v>5</v>
      </c>
      <c r="D41" s="57">
        <v>5</v>
      </c>
      <c r="E41" s="32"/>
      <c r="F41" s="32"/>
      <c r="G41" s="32"/>
      <c r="H41" s="32"/>
      <c r="I41" s="32"/>
      <c r="J41" s="7"/>
      <c r="K41" s="7"/>
      <c r="L41" s="7"/>
      <c r="M41" s="7"/>
      <c r="N41" s="7"/>
      <c r="O41" s="7"/>
      <c r="P41" s="7"/>
      <c r="Q41" s="7"/>
      <c r="R41" s="7"/>
      <c r="S41" s="7"/>
      <c r="T41" s="7"/>
      <c r="U41" s="7"/>
      <c r="V41" s="7"/>
      <c r="W41" s="7"/>
      <c r="X41" s="7"/>
      <c r="Y41" s="7"/>
      <c r="Z41" s="7"/>
      <c r="AA41" s="7"/>
      <c r="AB41" s="5"/>
      <c r="AC41" s="5">
        <f>AC42+AC43</f>
        <v>0</v>
      </c>
      <c r="AD41" s="5">
        <f t="shared" ref="AD41:AR41" si="14">AD42+AD43</f>
        <v>0</v>
      </c>
      <c r="AE41" s="5">
        <f t="shared" si="14"/>
        <v>0</v>
      </c>
      <c r="AF41" s="5">
        <f t="shared" si="14"/>
        <v>0</v>
      </c>
      <c r="AG41" s="5">
        <f t="shared" si="14"/>
        <v>0</v>
      </c>
      <c r="AH41" s="5">
        <f t="shared" si="14"/>
        <v>0</v>
      </c>
      <c r="AI41" s="5">
        <f t="shared" si="14"/>
        <v>0</v>
      </c>
      <c r="AJ41" s="5">
        <f t="shared" si="14"/>
        <v>0</v>
      </c>
      <c r="AK41" s="5">
        <f t="shared" si="14"/>
        <v>0</v>
      </c>
      <c r="AL41" s="5">
        <f t="shared" si="14"/>
        <v>0</v>
      </c>
      <c r="AM41" s="5">
        <f t="shared" si="14"/>
        <v>0</v>
      </c>
      <c r="AN41" s="5">
        <f t="shared" si="14"/>
        <v>0</v>
      </c>
      <c r="AO41" s="5">
        <f>AO42+AO43</f>
        <v>0</v>
      </c>
      <c r="AP41" s="5">
        <f t="shared" si="14"/>
        <v>0</v>
      </c>
      <c r="AQ41" s="5">
        <f t="shared" si="14"/>
        <v>0</v>
      </c>
      <c r="AR41" s="5">
        <f t="shared" si="14"/>
        <v>0</v>
      </c>
    </row>
    <row r="42" spans="1:44" ht="45" x14ac:dyDescent="0.25">
      <c r="A42" s="16" t="s">
        <v>66</v>
      </c>
      <c r="B42" s="32"/>
      <c r="C42" s="56"/>
      <c r="D42" s="56"/>
      <c r="E42" s="51">
        <v>2</v>
      </c>
      <c r="F42" s="51">
        <v>3</v>
      </c>
      <c r="G42" s="51">
        <v>2</v>
      </c>
      <c r="H42" s="51">
        <v>1</v>
      </c>
      <c r="I42" s="51">
        <v>1</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0</v>
      </c>
      <c r="AD42" s="7">
        <f t="shared" si="15"/>
        <v>0</v>
      </c>
      <c r="AE42" s="7">
        <f t="shared" si="15"/>
        <v>0</v>
      </c>
      <c r="AF42" s="7">
        <f t="shared" si="15"/>
        <v>0</v>
      </c>
      <c r="AG42" s="7">
        <f t="shared" si="15"/>
        <v>0</v>
      </c>
      <c r="AH42" s="7">
        <f t="shared" si="15"/>
        <v>0</v>
      </c>
      <c r="AI42" s="7">
        <f t="shared" si="15"/>
        <v>0</v>
      </c>
      <c r="AJ42" s="7">
        <f t="shared" si="15"/>
        <v>0</v>
      </c>
      <c r="AK42" s="7">
        <f t="shared" si="15"/>
        <v>0</v>
      </c>
      <c r="AL42" s="7">
        <f t="shared" si="15"/>
        <v>0</v>
      </c>
      <c r="AM42" s="7">
        <f t="shared" si="15"/>
        <v>0</v>
      </c>
      <c r="AN42" s="7">
        <f t="shared" si="15"/>
        <v>0</v>
      </c>
      <c r="AO42" s="7">
        <f t="shared" si="15"/>
        <v>0</v>
      </c>
      <c r="AP42" s="7">
        <f t="shared" si="15"/>
        <v>0</v>
      </c>
      <c r="AQ42" s="7">
        <f t="shared" si="15"/>
        <v>0</v>
      </c>
      <c r="AR42" s="7">
        <f t="shared" si="15"/>
        <v>0</v>
      </c>
    </row>
    <row r="43" spans="1:44" ht="75" x14ac:dyDescent="0.25">
      <c r="A43" s="16" t="s">
        <v>67</v>
      </c>
      <c r="B43" s="32"/>
      <c r="C43" s="56"/>
      <c r="D43" s="56"/>
      <c r="E43" s="51">
        <v>2</v>
      </c>
      <c r="F43" s="51">
        <v>3</v>
      </c>
      <c r="G43" s="51">
        <v>2</v>
      </c>
      <c r="H43" s="51">
        <v>1</v>
      </c>
      <c r="I43" s="51">
        <v>1</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0</v>
      </c>
      <c r="AD43" s="7">
        <f t="shared" si="15"/>
        <v>0</v>
      </c>
      <c r="AE43" s="7">
        <f t="shared" si="15"/>
        <v>0</v>
      </c>
      <c r="AF43" s="7">
        <f t="shared" si="15"/>
        <v>0</v>
      </c>
      <c r="AG43" s="7">
        <f t="shared" si="15"/>
        <v>0</v>
      </c>
      <c r="AH43" s="7">
        <f t="shared" si="15"/>
        <v>0</v>
      </c>
      <c r="AI43" s="7">
        <f t="shared" si="15"/>
        <v>0</v>
      </c>
      <c r="AJ43" s="7">
        <f t="shared" si="15"/>
        <v>0</v>
      </c>
      <c r="AK43" s="7">
        <f t="shared" si="15"/>
        <v>0</v>
      </c>
      <c r="AL43" s="7">
        <f t="shared" si="15"/>
        <v>0</v>
      </c>
      <c r="AM43" s="7">
        <f t="shared" si="15"/>
        <v>0</v>
      </c>
      <c r="AN43" s="7">
        <f t="shared" si="15"/>
        <v>0</v>
      </c>
      <c r="AO43" s="7">
        <f t="shared" si="15"/>
        <v>0</v>
      </c>
      <c r="AP43" s="7">
        <f t="shared" si="15"/>
        <v>0</v>
      </c>
      <c r="AQ43" s="7">
        <f t="shared" si="15"/>
        <v>0</v>
      </c>
      <c r="AR43" s="7">
        <f t="shared" si="15"/>
        <v>0</v>
      </c>
    </row>
    <row r="44" spans="1:44" s="27" customFormat="1" ht="15.75" x14ac:dyDescent="0.25">
      <c r="A44" s="10" t="s">
        <v>69</v>
      </c>
      <c r="B44" s="60">
        <v>6</v>
      </c>
      <c r="C44" s="61">
        <v>10</v>
      </c>
      <c r="D44" s="61">
        <v>10</v>
      </c>
      <c r="E44" s="64"/>
      <c r="F44" s="64"/>
      <c r="G44" s="64"/>
      <c r="H44" s="64"/>
      <c r="I44" s="64"/>
      <c r="J44" s="41"/>
      <c r="K44" s="36"/>
      <c r="L44" s="38"/>
      <c r="M44" s="38"/>
      <c r="N44" s="38"/>
      <c r="O44" s="38"/>
      <c r="P44" s="38"/>
      <c r="Q44" s="38"/>
      <c r="R44" s="38"/>
      <c r="S44" s="38"/>
    </row>
    <row r="45" spans="1:44" s="27" customFormat="1" ht="15.75" x14ac:dyDescent="0.25">
      <c r="A45" s="16" t="s">
        <v>70</v>
      </c>
      <c r="B45" s="32"/>
      <c r="C45" s="56"/>
      <c r="D45" s="56"/>
      <c r="E45" s="67">
        <v>5</v>
      </c>
      <c r="F45" s="67">
        <v>5</v>
      </c>
      <c r="G45" s="67">
        <v>1</v>
      </c>
      <c r="H45" s="67">
        <v>3</v>
      </c>
      <c r="I45" s="67">
        <v>1</v>
      </c>
      <c r="J45" s="42"/>
      <c r="K45" s="37"/>
    </row>
    <row r="46" spans="1:44" s="27" customFormat="1" ht="15.75" x14ac:dyDescent="0.25">
      <c r="A46" s="16" t="s">
        <v>71</v>
      </c>
      <c r="B46" s="43"/>
      <c r="C46" s="58"/>
      <c r="D46" s="58"/>
      <c r="E46" s="66">
        <v>4</v>
      </c>
      <c r="F46" s="66">
        <v>3</v>
      </c>
      <c r="G46" s="66">
        <v>2</v>
      </c>
      <c r="H46" s="66">
        <v>2</v>
      </c>
      <c r="I46" s="66">
        <v>3</v>
      </c>
      <c r="J46" s="36"/>
      <c r="K46" s="36"/>
      <c r="L46" s="38"/>
      <c r="M46" s="38"/>
      <c r="N46" s="38"/>
      <c r="O46" s="38"/>
      <c r="P46" s="38"/>
      <c r="Q46" s="38"/>
      <c r="R46" s="38"/>
      <c r="S46" s="38"/>
    </row>
    <row r="47" spans="1:44" s="27" customFormat="1" ht="15.75" x14ac:dyDescent="0.25">
      <c r="A47" s="16" t="s">
        <v>72</v>
      </c>
      <c r="B47" s="43"/>
      <c r="C47" s="58"/>
      <c r="D47" s="58"/>
      <c r="E47" s="66">
        <v>5</v>
      </c>
      <c r="F47" s="66">
        <v>3</v>
      </c>
      <c r="G47" s="66">
        <v>4</v>
      </c>
      <c r="H47" s="66">
        <v>5</v>
      </c>
      <c r="I47" s="66">
        <v>4</v>
      </c>
      <c r="J47" s="36"/>
      <c r="K47" s="36"/>
      <c r="L47" s="38"/>
      <c r="M47" s="38"/>
      <c r="N47" s="38"/>
      <c r="O47" s="38"/>
      <c r="P47" s="38"/>
      <c r="Q47" s="38"/>
      <c r="R47" s="38"/>
      <c r="S47" s="38"/>
    </row>
    <row r="48" spans="1:44" s="27" customFormat="1" ht="15.75" x14ac:dyDescent="0.25">
      <c r="A48" s="10" t="s">
        <v>74</v>
      </c>
      <c r="B48" s="27">
        <v>4</v>
      </c>
      <c r="C48" s="57">
        <v>15</v>
      </c>
      <c r="D48" s="57">
        <v>15</v>
      </c>
      <c r="E48" s="66"/>
      <c r="F48" s="66"/>
      <c r="G48" s="66"/>
      <c r="H48" s="66"/>
      <c r="I48" s="66"/>
      <c r="J48" s="36"/>
      <c r="K48" s="36"/>
      <c r="L48" s="38"/>
      <c r="M48" s="38"/>
      <c r="N48" s="38"/>
      <c r="O48" s="38"/>
      <c r="P48" s="38"/>
      <c r="Q48" s="38"/>
      <c r="R48" s="38"/>
      <c r="S48" s="38"/>
    </row>
    <row r="49" spans="1:19" s="27" customFormat="1" ht="15.75" x14ac:dyDescent="0.25">
      <c r="A49" s="16" t="s">
        <v>75</v>
      </c>
      <c r="B49" s="43"/>
      <c r="C49" s="58"/>
      <c r="D49" s="58"/>
      <c r="E49" s="66">
        <v>5</v>
      </c>
      <c r="F49" s="66">
        <v>3</v>
      </c>
      <c r="G49" s="66">
        <v>2</v>
      </c>
      <c r="H49" s="66">
        <v>1</v>
      </c>
      <c r="I49" s="66">
        <v>5</v>
      </c>
      <c r="J49" s="36"/>
      <c r="K49" s="36"/>
      <c r="L49" s="38"/>
      <c r="M49" s="38"/>
      <c r="N49" s="38"/>
      <c r="O49" s="38"/>
      <c r="P49" s="38"/>
      <c r="Q49" s="38"/>
      <c r="R49" s="38"/>
      <c r="S49" s="38"/>
    </row>
    <row r="50" spans="1:19" s="27" customFormat="1" ht="15.75" x14ac:dyDescent="0.25">
      <c r="A50" s="16" t="s">
        <v>76</v>
      </c>
      <c r="B50" s="43"/>
      <c r="C50" s="58"/>
      <c r="D50" s="58"/>
      <c r="E50" s="66">
        <v>5</v>
      </c>
      <c r="F50" s="66">
        <v>1</v>
      </c>
      <c r="G50" s="66">
        <v>1</v>
      </c>
      <c r="H50" s="66">
        <v>1</v>
      </c>
      <c r="I50" s="66">
        <v>5</v>
      </c>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23:D23 C27:D27 C30:D30 C36:D36 C41:D41 C44:D44 C48:D48 C19:D19" xr:uid="{64708042-CBFF-40CD-8F60-1DC9667DE39B}">
      <formula1>0</formula1>
      <formula2>100</formula2>
    </dataValidation>
  </dataValidations>
  <pageMargins left="0.25" right="0.25" top="0.75" bottom="0.75" header="0.3" footer="0.3"/>
  <pageSetup paperSize="1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EB68-89C6-4C98-9C27-B3408401DDA6}">
  <sheetPr codeName="Sheet11"/>
  <dimension ref="A2:AR52"/>
  <sheetViews>
    <sheetView topLeftCell="A15" zoomScale="80" zoomScaleNormal="80" workbookViewId="0">
      <selection activeCell="D22" sqref="D22"/>
    </sheetView>
  </sheetViews>
  <sheetFormatPr defaultRowHeight="15" x14ac:dyDescent="0.25"/>
  <cols>
    <col min="1" max="1" width="37.85546875" style="1" customWidth="1"/>
    <col min="2" max="2" width="11.42578125" customWidth="1"/>
    <col min="3" max="3" width="14.7109375" customWidth="1"/>
    <col min="4" max="4" width="15.42578125" customWidth="1"/>
    <col min="5" max="5" width="14.5703125" customWidth="1"/>
    <col min="6" max="6" width="9.140625" customWidth="1"/>
    <col min="7" max="7" width="11.140625" customWidth="1"/>
    <col min="8" max="9" width="9.140625" customWidth="1"/>
    <col min="10" max="10" width="9.28515625" customWidth="1"/>
    <col min="13" max="13" width="9.85546875" customWidth="1"/>
    <col min="14" max="14" width="9.28515625" customWidth="1"/>
    <col min="18" max="18" width="9.140625" customWidth="1"/>
    <col min="20" max="20" width="8" customWidth="1"/>
    <col min="23" max="23" width="12.140625" customWidth="1"/>
    <col min="25" max="27" width="8.28515625" customWidth="1"/>
    <col min="29" max="29" width="11.7109375" customWidth="1"/>
    <col min="32" max="32" width="9.85546875" customWidth="1"/>
    <col min="33" max="33" width="10.42578125" customWidth="1"/>
    <col min="37" max="37" width="11.140625" customWidth="1"/>
  </cols>
  <sheetData>
    <row r="2" spans="1:44" ht="37.5" x14ac:dyDescent="0.3">
      <c r="A2" s="26" t="s">
        <v>0</v>
      </c>
      <c r="B2" s="27"/>
      <c r="C2" s="27"/>
      <c r="D2" s="27"/>
      <c r="E2" s="27"/>
      <c r="F2" s="27"/>
      <c r="G2" s="27"/>
      <c r="H2" s="27"/>
      <c r="I2" s="27"/>
    </row>
    <row r="3" spans="1:44" ht="56.25" x14ac:dyDescent="0.3">
      <c r="A3" s="26" t="s">
        <v>1</v>
      </c>
      <c r="B3" s="27"/>
      <c r="C3" s="27"/>
      <c r="D3" s="27"/>
      <c r="E3" s="27"/>
      <c r="F3" s="27"/>
      <c r="G3" s="27"/>
      <c r="H3" s="27"/>
      <c r="I3" s="27"/>
    </row>
    <row r="4" spans="1:44" ht="18.75" hidden="1" x14ac:dyDescent="0.3">
      <c r="A4" s="28">
        <v>44763</v>
      </c>
      <c r="B4" s="27"/>
      <c r="C4" s="27"/>
      <c r="D4" s="27"/>
      <c r="E4" s="27"/>
      <c r="F4" s="27"/>
      <c r="G4" s="27"/>
      <c r="H4" s="27"/>
      <c r="I4" s="27"/>
      <c r="J4" s="147" t="s">
        <v>85</v>
      </c>
      <c r="K4" s="148"/>
      <c r="L4" s="148"/>
      <c r="M4" s="148"/>
      <c r="N4" s="148"/>
      <c r="O4" s="148"/>
      <c r="P4" s="148"/>
      <c r="Q4" s="148"/>
      <c r="R4" s="148"/>
      <c r="S4" s="148"/>
      <c r="T4" s="148"/>
      <c r="U4" s="148"/>
      <c r="V4" s="121"/>
      <c r="W4" s="121"/>
      <c r="X4" s="121"/>
      <c r="Y4" s="121"/>
      <c r="Z4" s="39"/>
      <c r="AA4" s="39"/>
    </row>
    <row r="5" spans="1:44" ht="78" hidden="1" customHeight="1" x14ac:dyDescent="0.25">
      <c r="A5" s="29" t="s">
        <v>2</v>
      </c>
      <c r="B5" s="27"/>
      <c r="C5" s="27"/>
      <c r="D5" s="27"/>
      <c r="E5" s="27"/>
      <c r="F5" s="27"/>
      <c r="G5" s="27"/>
      <c r="H5" s="27"/>
      <c r="I5" s="27"/>
      <c r="J5" s="33" t="s">
        <v>11</v>
      </c>
      <c r="K5" s="10" t="s">
        <v>12</v>
      </c>
      <c r="L5" s="10" t="s">
        <v>13</v>
      </c>
      <c r="M5" s="10" t="s">
        <v>14</v>
      </c>
      <c r="N5" s="10" t="s">
        <v>15</v>
      </c>
      <c r="O5" s="10" t="s">
        <v>16</v>
      </c>
      <c r="P5" s="10" t="s">
        <v>18</v>
      </c>
      <c r="Q5" s="10" t="s">
        <v>19</v>
      </c>
      <c r="R5" s="10" t="s">
        <v>20</v>
      </c>
      <c r="S5" s="10" t="s">
        <v>21</v>
      </c>
      <c r="T5" s="10" t="s">
        <v>28</v>
      </c>
      <c r="U5" s="10" t="s">
        <v>86</v>
      </c>
      <c r="V5" s="10" t="s">
        <v>24</v>
      </c>
      <c r="W5" s="10" t="s">
        <v>25</v>
      </c>
      <c r="X5" s="10" t="s">
        <v>26</v>
      </c>
      <c r="Y5" s="10" t="s">
        <v>27</v>
      </c>
      <c r="Z5" s="2"/>
      <c r="AA5" s="2"/>
    </row>
    <row r="6" spans="1:44" ht="45" hidden="1" x14ac:dyDescent="0.25">
      <c r="A6" s="30" t="s">
        <v>3</v>
      </c>
      <c r="B6" s="27"/>
      <c r="C6" s="27"/>
      <c r="D6" s="27"/>
      <c r="E6" s="27"/>
      <c r="F6" s="27"/>
      <c r="G6" s="27"/>
      <c r="H6" s="27"/>
      <c r="I6" s="27"/>
      <c r="J6" s="34">
        <f t="shared" ref="J6:Y6" si="0">AC17+AC19+AC23+AC27+AC30+AC36+AC41</f>
        <v>726.75</v>
      </c>
      <c r="K6" s="11">
        <f t="shared" si="0"/>
        <v>724.75</v>
      </c>
      <c r="L6" s="13">
        <f t="shared" si="0"/>
        <v>477.05</v>
      </c>
      <c r="M6" s="11">
        <f t="shared" si="0"/>
        <v>699.25</v>
      </c>
      <c r="N6" s="13">
        <f t="shared" si="0"/>
        <v>547.20000000000005</v>
      </c>
      <c r="O6" s="11">
        <f t="shared" si="0"/>
        <v>713.8</v>
      </c>
      <c r="P6" s="13">
        <f t="shared" si="0"/>
        <v>500.25</v>
      </c>
      <c r="Q6" s="12">
        <f t="shared" si="0"/>
        <v>560.4</v>
      </c>
      <c r="R6" s="12">
        <f t="shared" si="0"/>
        <v>651.25</v>
      </c>
      <c r="S6" s="12">
        <f t="shared" si="0"/>
        <v>669.05000000000007</v>
      </c>
      <c r="T6" s="12">
        <f t="shared" si="0"/>
        <v>608.82000000000005</v>
      </c>
      <c r="U6" s="13">
        <f t="shared" si="0"/>
        <v>484.34999999999997</v>
      </c>
      <c r="V6" s="13" t="e">
        <f t="shared" si="0"/>
        <v>#REF!</v>
      </c>
      <c r="W6" s="13">
        <f t="shared" si="0"/>
        <v>567.4</v>
      </c>
      <c r="X6" s="13">
        <f t="shared" si="0"/>
        <v>539.79999999999995</v>
      </c>
      <c r="Y6" s="13">
        <f t="shared" si="0"/>
        <v>563.6</v>
      </c>
      <c r="Z6" s="40"/>
      <c r="AA6" s="40"/>
    </row>
    <row r="7" spans="1:44" ht="30" hidden="1" x14ac:dyDescent="0.25">
      <c r="A7" s="31" t="s">
        <v>4</v>
      </c>
      <c r="B7" s="27"/>
      <c r="C7" s="27"/>
      <c r="D7" s="27"/>
      <c r="E7" s="27"/>
      <c r="F7" s="27"/>
      <c r="G7" s="27"/>
      <c r="H7" s="27"/>
      <c r="I7" s="27"/>
    </row>
    <row r="8" spans="1:44" ht="45" hidden="1" x14ac:dyDescent="0.25">
      <c r="A8" s="16" t="s">
        <v>5</v>
      </c>
      <c r="B8" s="27"/>
      <c r="C8" s="27"/>
      <c r="D8" s="27"/>
      <c r="E8" s="27"/>
      <c r="F8" s="27"/>
      <c r="G8" s="27"/>
      <c r="H8" s="27"/>
      <c r="I8" s="27"/>
      <c r="J8" s="149" t="s">
        <v>87</v>
      </c>
      <c r="K8" s="138"/>
      <c r="L8" s="138"/>
      <c r="M8" s="138"/>
      <c r="N8" s="138"/>
      <c r="O8" s="138"/>
      <c r="P8" s="138"/>
      <c r="Q8" s="138"/>
      <c r="R8" s="138"/>
      <c r="S8" s="138"/>
      <c r="T8" s="138"/>
      <c r="U8" s="138"/>
      <c r="V8" s="138"/>
      <c r="W8" s="138"/>
      <c r="X8" s="138"/>
      <c r="Y8" s="138"/>
      <c r="Z8" s="138"/>
      <c r="AA8" s="138"/>
      <c r="AB8" s="138"/>
      <c r="AC8" s="138" t="s">
        <v>6</v>
      </c>
      <c r="AD8" s="138"/>
      <c r="AE8" s="138"/>
      <c r="AF8" s="138"/>
      <c r="AG8" s="138"/>
      <c r="AH8" s="138"/>
      <c r="AI8" s="138"/>
      <c r="AJ8" s="138"/>
      <c r="AK8" s="138"/>
      <c r="AL8" s="138"/>
      <c r="AM8" s="138"/>
      <c r="AN8" s="138"/>
    </row>
    <row r="9" spans="1:44" hidden="1" x14ac:dyDescent="0.25">
      <c r="A9" s="16"/>
      <c r="B9" s="27"/>
      <c r="C9" s="27"/>
      <c r="D9" s="27"/>
      <c r="E9" s="27"/>
      <c r="F9" s="27"/>
      <c r="G9" s="27"/>
      <c r="H9" s="27"/>
      <c r="I9" s="2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4" s="50" customFormat="1" ht="18.75" x14ac:dyDescent="0.3">
      <c r="A10" s="144" t="s">
        <v>88</v>
      </c>
      <c r="B10" s="145"/>
      <c r="C10" s="145"/>
      <c r="D10" s="145"/>
      <c r="E10" s="145"/>
      <c r="F10" s="145"/>
      <c r="G10" s="145"/>
      <c r="H10" s="145"/>
      <c r="I10" s="146"/>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1" spans="1:44" s="50" customFormat="1" ht="21" customHeight="1" x14ac:dyDescent="0.3">
      <c r="A11" s="144" t="s">
        <v>89</v>
      </c>
      <c r="B11" s="145"/>
      <c r="C11" s="145"/>
      <c r="D11" s="145"/>
      <c r="E11" s="145"/>
      <c r="F11" s="145"/>
      <c r="G11" s="145"/>
      <c r="H11" s="145"/>
      <c r="I11" s="146"/>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row>
    <row r="12" spans="1:44" s="50" customFormat="1" ht="59.25" customHeight="1" x14ac:dyDescent="0.3">
      <c r="A12" s="144" t="s">
        <v>90</v>
      </c>
      <c r="B12" s="145"/>
      <c r="C12" s="145"/>
      <c r="D12" s="145"/>
      <c r="E12" s="145"/>
      <c r="F12" s="145"/>
      <c r="G12" s="145"/>
      <c r="H12" s="145"/>
      <c r="I12" s="146"/>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row>
    <row r="13" spans="1:44" s="50" customFormat="1" ht="45.75" customHeight="1" x14ac:dyDescent="0.3">
      <c r="A13" s="144" t="s">
        <v>91</v>
      </c>
      <c r="B13" s="145"/>
      <c r="C13" s="145"/>
      <c r="D13" s="145"/>
      <c r="E13" s="145"/>
      <c r="F13" s="145"/>
      <c r="G13" s="145"/>
      <c r="H13" s="145"/>
      <c r="I13" s="146"/>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4" s="50" customFormat="1" ht="60.75" customHeight="1" x14ac:dyDescent="0.3">
      <c r="A14" s="144" t="s">
        <v>92</v>
      </c>
      <c r="B14" s="145"/>
      <c r="C14" s="145"/>
      <c r="D14" s="145"/>
      <c r="E14" s="145"/>
      <c r="F14" s="145"/>
      <c r="G14" s="145"/>
      <c r="H14" s="145"/>
      <c r="I14" s="146"/>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pans="1:44" s="54" customFormat="1" ht="60.75" customHeight="1" x14ac:dyDescent="0.3">
      <c r="A15" s="118"/>
      <c r="B15" s="119"/>
      <c r="C15" s="119"/>
      <c r="D15" s="119"/>
      <c r="E15" s="119"/>
      <c r="F15" s="119"/>
      <c r="G15" s="119"/>
      <c r="H15" s="119"/>
      <c r="I15" s="120"/>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4" ht="75" x14ac:dyDescent="0.25">
      <c r="A16" s="10" t="s">
        <v>7</v>
      </c>
      <c r="B16" s="10" t="s">
        <v>8</v>
      </c>
      <c r="C16" s="10" t="s">
        <v>9</v>
      </c>
      <c r="D16" s="10" t="s">
        <v>10</v>
      </c>
      <c r="E16" s="10" t="s">
        <v>17</v>
      </c>
      <c r="F16" s="10" t="s">
        <v>22</v>
      </c>
      <c r="G16" s="10" t="s">
        <v>23</v>
      </c>
      <c r="H16" s="10" t="s">
        <v>30</v>
      </c>
      <c r="I16" s="10" t="s">
        <v>31</v>
      </c>
      <c r="J16" s="2" t="s">
        <v>11</v>
      </c>
      <c r="K16" s="2" t="s">
        <v>12</v>
      </c>
      <c r="L16" s="2" t="s">
        <v>13</v>
      </c>
      <c r="M16" s="2" t="s">
        <v>14</v>
      </c>
      <c r="N16" s="2" t="s">
        <v>15</v>
      </c>
      <c r="O16" s="2" t="s">
        <v>16</v>
      </c>
      <c r="P16" s="2" t="s">
        <v>18</v>
      </c>
      <c r="Q16" s="2" t="s">
        <v>19</v>
      </c>
      <c r="R16" s="2" t="s">
        <v>20</v>
      </c>
      <c r="S16" s="2" t="s">
        <v>21</v>
      </c>
      <c r="T16" s="2" t="s">
        <v>28</v>
      </c>
      <c r="U16" s="2" t="s">
        <v>86</v>
      </c>
      <c r="V16" s="2" t="s">
        <v>24</v>
      </c>
      <c r="W16" s="2" t="s">
        <v>25</v>
      </c>
      <c r="X16" s="2" t="s">
        <v>26</v>
      </c>
      <c r="Y16" s="2" t="s">
        <v>27</v>
      </c>
      <c r="Z16" s="2"/>
      <c r="AA16" s="2"/>
      <c r="AB16" s="4"/>
      <c r="AC16" s="2" t="s">
        <v>11</v>
      </c>
      <c r="AD16" s="2" t="s">
        <v>12</v>
      </c>
      <c r="AE16" s="2" t="s">
        <v>13</v>
      </c>
      <c r="AF16" s="2" t="s">
        <v>14</v>
      </c>
      <c r="AG16" s="2" t="s">
        <v>15</v>
      </c>
      <c r="AH16" s="2" t="s">
        <v>16</v>
      </c>
      <c r="AI16" s="2" t="s">
        <v>18</v>
      </c>
      <c r="AJ16" s="2" t="s">
        <v>19</v>
      </c>
      <c r="AK16" s="2" t="s">
        <v>20</v>
      </c>
      <c r="AL16" s="2" t="s">
        <v>21</v>
      </c>
      <c r="AM16" s="2" t="s">
        <v>28</v>
      </c>
      <c r="AN16" s="2" t="s">
        <v>86</v>
      </c>
      <c r="AO16" s="2" t="s">
        <v>24</v>
      </c>
      <c r="AP16" s="2" t="s">
        <v>25</v>
      </c>
      <c r="AQ16" s="2" t="s">
        <v>26</v>
      </c>
      <c r="AR16" s="2" t="s">
        <v>27</v>
      </c>
    </row>
    <row r="17" spans="1:44" ht="15.75" x14ac:dyDescent="0.25">
      <c r="A17" s="10" t="s">
        <v>35</v>
      </c>
      <c r="B17" s="16">
        <v>1</v>
      </c>
      <c r="C17" s="55">
        <v>15</v>
      </c>
      <c r="D17" s="35"/>
      <c r="E17" s="35"/>
      <c r="F17" s="35"/>
      <c r="G17" s="35"/>
      <c r="H17" s="35"/>
      <c r="I17" s="35"/>
      <c r="J17" s="6"/>
      <c r="K17" s="6"/>
      <c r="L17" s="6"/>
      <c r="M17" s="6"/>
      <c r="N17" s="6"/>
      <c r="O17" s="6"/>
      <c r="P17" s="6"/>
      <c r="Q17" s="6"/>
      <c r="R17" s="6"/>
      <c r="S17" s="6"/>
      <c r="T17" s="6"/>
      <c r="U17" s="6"/>
      <c r="V17" s="6"/>
      <c r="W17" s="6"/>
      <c r="X17" s="6"/>
      <c r="Y17" s="6"/>
      <c r="Z17" s="6"/>
      <c r="AA17" s="6"/>
      <c r="AB17" s="6"/>
      <c r="AC17" s="5">
        <f>SUM(AC18)</f>
        <v>69</v>
      </c>
      <c r="AD17" s="5">
        <f t="shared" ref="AD17:AR17" si="1">SUM(AD18)</f>
        <v>57</v>
      </c>
      <c r="AE17" s="5">
        <f t="shared" si="1"/>
        <v>33</v>
      </c>
      <c r="AF17" s="5">
        <f t="shared" si="1"/>
        <v>63</v>
      </c>
      <c r="AG17" s="5">
        <f t="shared" si="1"/>
        <v>36</v>
      </c>
      <c r="AH17" s="5">
        <f t="shared" si="1"/>
        <v>60</v>
      </c>
      <c r="AI17" s="5">
        <f t="shared" si="1"/>
        <v>33</v>
      </c>
      <c r="AJ17" s="5">
        <f t="shared" si="1"/>
        <v>36</v>
      </c>
      <c r="AK17" s="5">
        <f t="shared" si="1"/>
        <v>48</v>
      </c>
      <c r="AL17" s="5">
        <f t="shared" si="1"/>
        <v>48</v>
      </c>
      <c r="AM17" s="5">
        <f t="shared" si="1"/>
        <v>34.950000000000003</v>
      </c>
      <c r="AN17" s="5">
        <f t="shared" si="1"/>
        <v>30</v>
      </c>
      <c r="AO17" s="5">
        <f>SUM(AO18)</f>
        <v>54</v>
      </c>
      <c r="AP17" s="5">
        <f t="shared" si="1"/>
        <v>57</v>
      </c>
      <c r="AQ17" s="5">
        <f t="shared" si="1"/>
        <v>57</v>
      </c>
      <c r="AR17" s="5">
        <f t="shared" si="1"/>
        <v>63</v>
      </c>
    </row>
    <row r="18" spans="1:44" ht="77.25" customHeight="1" x14ac:dyDescent="0.25">
      <c r="A18" s="16" t="s">
        <v>36</v>
      </c>
      <c r="B18" s="32"/>
      <c r="C18" s="56"/>
      <c r="D18" s="52">
        <v>15</v>
      </c>
      <c r="E18" s="52">
        <v>4</v>
      </c>
      <c r="F18" s="51">
        <v>3</v>
      </c>
      <c r="G18" s="51">
        <v>4</v>
      </c>
      <c r="H18" s="51">
        <v>4</v>
      </c>
      <c r="I18" s="51">
        <v>3</v>
      </c>
      <c r="J18" s="7">
        <f>'Team Scores 2021'!B8</f>
        <v>4.5999999999999996</v>
      </c>
      <c r="K18" s="7">
        <f>'Team Scores 2021'!C8</f>
        <v>3.8</v>
      </c>
      <c r="L18" s="7">
        <f>'Team Scores 2021'!D8</f>
        <v>2.2000000000000002</v>
      </c>
      <c r="M18" s="7">
        <f>'Team Scores 2021'!E8</f>
        <v>4.2</v>
      </c>
      <c r="N18" s="7">
        <f>'Team Scores 2021'!F8</f>
        <v>2.4</v>
      </c>
      <c r="O18" s="7">
        <f>'Team Scores 2021'!G8</f>
        <v>4</v>
      </c>
      <c r="P18" s="7">
        <f>'Team Scores 2021'!H8</f>
        <v>2.2000000000000002</v>
      </c>
      <c r="Q18" s="7">
        <f>'Team Scores 2021'!I8</f>
        <v>2.4</v>
      </c>
      <c r="R18" s="7">
        <f>'Team Scores 2021'!J8</f>
        <v>3.2</v>
      </c>
      <c r="S18" s="7">
        <f>'Team Scores 2021'!K8</f>
        <v>3.2</v>
      </c>
      <c r="T18" s="7">
        <f>'Team Scores 2021'!L8</f>
        <v>2.33</v>
      </c>
      <c r="U18" s="7">
        <f>'Team Scores 2021'!M8</f>
        <v>2</v>
      </c>
      <c r="V18" s="7" cm="1">
        <f t="array" ref="V18:Y18">'Team Scores 2021'!AH8:AK8</f>
        <v>3.6</v>
      </c>
      <c r="W18" s="7">
        <v>3.8</v>
      </c>
      <c r="X18" s="7">
        <v>3.8</v>
      </c>
      <c r="Y18" s="7">
        <v>4.2</v>
      </c>
      <c r="Z18" s="7"/>
      <c r="AA18" s="7"/>
      <c r="AB18" s="5"/>
      <c r="AC18" s="7">
        <f t="shared" ref="AC18:AR18" si="2">$D18*J18</f>
        <v>69</v>
      </c>
      <c r="AD18" s="7">
        <f t="shared" si="2"/>
        <v>57</v>
      </c>
      <c r="AE18" s="7">
        <f t="shared" si="2"/>
        <v>33</v>
      </c>
      <c r="AF18" s="7">
        <f t="shared" si="2"/>
        <v>63</v>
      </c>
      <c r="AG18" s="7">
        <f t="shared" si="2"/>
        <v>36</v>
      </c>
      <c r="AH18" s="7">
        <f t="shared" si="2"/>
        <v>60</v>
      </c>
      <c r="AI18" s="7">
        <f t="shared" si="2"/>
        <v>33</v>
      </c>
      <c r="AJ18" s="7">
        <f t="shared" si="2"/>
        <v>36</v>
      </c>
      <c r="AK18" s="7">
        <f t="shared" si="2"/>
        <v>48</v>
      </c>
      <c r="AL18" s="7">
        <f t="shared" si="2"/>
        <v>48</v>
      </c>
      <c r="AM18" s="7">
        <f t="shared" si="2"/>
        <v>34.950000000000003</v>
      </c>
      <c r="AN18" s="7">
        <f t="shared" si="2"/>
        <v>30</v>
      </c>
      <c r="AO18" s="7">
        <f t="shared" si="2"/>
        <v>54</v>
      </c>
      <c r="AP18" s="7">
        <f t="shared" si="2"/>
        <v>57</v>
      </c>
      <c r="AQ18" s="7">
        <f t="shared" si="2"/>
        <v>57</v>
      </c>
      <c r="AR18" s="7">
        <f t="shared" si="2"/>
        <v>63</v>
      </c>
    </row>
    <row r="19" spans="1:44" ht="15.75" x14ac:dyDescent="0.25">
      <c r="A19" s="10" t="s">
        <v>38</v>
      </c>
      <c r="B19" s="27">
        <v>2</v>
      </c>
      <c r="C19" s="57">
        <v>15</v>
      </c>
      <c r="D19" s="32"/>
      <c r="E19" s="32"/>
      <c r="F19" s="32"/>
      <c r="G19" s="32"/>
      <c r="H19" s="32"/>
      <c r="I19" s="32"/>
      <c r="J19" s="7"/>
      <c r="K19" s="7"/>
      <c r="L19" s="7"/>
      <c r="M19" s="7"/>
      <c r="N19" s="7"/>
      <c r="O19" s="7"/>
      <c r="P19" s="7"/>
      <c r="Q19" s="7"/>
      <c r="R19" s="7"/>
      <c r="S19" s="7"/>
      <c r="T19" s="7"/>
      <c r="U19" s="7"/>
      <c r="V19" s="7"/>
      <c r="W19" s="7"/>
      <c r="X19" s="7"/>
      <c r="Y19" s="7"/>
      <c r="Z19" s="7"/>
      <c r="AA19" s="7"/>
      <c r="AB19" s="5"/>
      <c r="AC19" s="5">
        <f>SUM(AC20:AC22)</f>
        <v>160.80000000000001</v>
      </c>
      <c r="AD19" s="5">
        <f t="shared" ref="AD19:AR19" si="3">SUM(AD20:AD22)</f>
        <v>163.80000000000001</v>
      </c>
      <c r="AE19" s="5">
        <f t="shared" si="3"/>
        <v>83.4</v>
      </c>
      <c r="AF19" s="5">
        <f t="shared" si="3"/>
        <v>145.80000000000001</v>
      </c>
      <c r="AG19" s="5">
        <f t="shared" si="3"/>
        <v>99</v>
      </c>
      <c r="AH19" s="5">
        <f t="shared" si="3"/>
        <v>175.2</v>
      </c>
      <c r="AI19" s="5">
        <f t="shared" si="3"/>
        <v>106.2</v>
      </c>
      <c r="AJ19" s="5">
        <f t="shared" si="3"/>
        <v>144</v>
      </c>
      <c r="AK19" s="5">
        <f t="shared" si="3"/>
        <v>144.6</v>
      </c>
      <c r="AL19" s="5">
        <f t="shared" si="3"/>
        <v>151.80000000000001</v>
      </c>
      <c r="AM19" s="5">
        <f t="shared" si="3"/>
        <v>163.92000000000002</v>
      </c>
      <c r="AN19" s="5">
        <f t="shared" si="3"/>
        <v>110.4</v>
      </c>
      <c r="AO19" s="5">
        <f t="shared" si="3"/>
        <v>149.4</v>
      </c>
      <c r="AP19" s="5">
        <f t="shared" si="3"/>
        <v>158.4</v>
      </c>
      <c r="AQ19" s="5">
        <f t="shared" si="3"/>
        <v>154.19999999999999</v>
      </c>
      <c r="AR19" s="5">
        <f t="shared" si="3"/>
        <v>163.19999999999999</v>
      </c>
    </row>
    <row r="20" spans="1:44" ht="44.25" customHeight="1" x14ac:dyDescent="0.25">
      <c r="A20" s="16" t="s">
        <v>39</v>
      </c>
      <c r="B20" s="32"/>
      <c r="C20" s="56"/>
      <c r="D20" s="52">
        <v>15</v>
      </c>
      <c r="E20" s="51">
        <v>3</v>
      </c>
      <c r="F20" s="51">
        <v>4</v>
      </c>
      <c r="G20" s="51">
        <v>4</v>
      </c>
      <c r="H20" s="51">
        <v>4</v>
      </c>
      <c r="I20" s="51">
        <v>4</v>
      </c>
      <c r="J20" s="7">
        <f>'Team Scores 2021'!B10</f>
        <v>3.8</v>
      </c>
      <c r="K20" s="7">
        <f>'Team Scores 2021'!C10</f>
        <v>4.2</v>
      </c>
      <c r="L20" s="7">
        <f>'Team Scores 2021'!D10</f>
        <v>2.6</v>
      </c>
      <c r="M20" s="7">
        <f>'Team Scores 2021'!E10</f>
        <v>3.6</v>
      </c>
      <c r="N20" s="7">
        <f>'Team Scores 2021'!F10</f>
        <v>2.8</v>
      </c>
      <c r="O20" s="7">
        <f>'Team Scores 2021'!G10</f>
        <v>4.2</v>
      </c>
      <c r="P20" s="7">
        <f>'Team Scores 2021'!H10</f>
        <v>3.2</v>
      </c>
      <c r="Q20" s="7">
        <f>'Team Scores 2021'!I10</f>
        <v>4</v>
      </c>
      <c r="R20" s="7">
        <f>'Team Scores 2021'!J10</f>
        <v>3.6</v>
      </c>
      <c r="S20" s="7">
        <f>'Team Scores 2021'!K10</f>
        <v>4</v>
      </c>
      <c r="T20" s="7">
        <f>'Team Scores 2021'!L10</f>
        <v>4</v>
      </c>
      <c r="U20" s="7">
        <f>'Team Scores 2021'!M10</f>
        <v>2.6</v>
      </c>
      <c r="V20" s="7" cm="1">
        <f t="array" ref="V20:Y20">'Team Scores 2021'!AH10:AK10</f>
        <v>3.4</v>
      </c>
      <c r="W20" s="7">
        <v>4.2</v>
      </c>
      <c r="X20" s="7">
        <v>4.2</v>
      </c>
      <c r="Y20" s="7">
        <v>3.6</v>
      </c>
      <c r="Z20" s="7"/>
      <c r="AA20" s="7"/>
      <c r="AB20" s="5"/>
      <c r="AC20" s="7">
        <f t="shared" ref="AC20:AR22" si="4">$D20*J20</f>
        <v>57</v>
      </c>
      <c r="AD20" s="7">
        <f t="shared" si="4"/>
        <v>63</v>
      </c>
      <c r="AE20" s="7">
        <f t="shared" si="4"/>
        <v>39</v>
      </c>
      <c r="AF20" s="7">
        <f t="shared" si="4"/>
        <v>54</v>
      </c>
      <c r="AG20" s="7">
        <f t="shared" si="4"/>
        <v>42</v>
      </c>
      <c r="AH20" s="7">
        <f t="shared" si="4"/>
        <v>63</v>
      </c>
      <c r="AI20" s="7">
        <f t="shared" si="4"/>
        <v>48</v>
      </c>
      <c r="AJ20" s="7">
        <f t="shared" si="4"/>
        <v>60</v>
      </c>
      <c r="AK20" s="7">
        <f t="shared" si="4"/>
        <v>54</v>
      </c>
      <c r="AL20" s="7">
        <f t="shared" si="4"/>
        <v>60</v>
      </c>
      <c r="AM20" s="7">
        <f t="shared" si="4"/>
        <v>60</v>
      </c>
      <c r="AN20" s="7">
        <f t="shared" si="4"/>
        <v>39</v>
      </c>
      <c r="AO20" s="7">
        <f t="shared" si="4"/>
        <v>51</v>
      </c>
      <c r="AP20" s="7">
        <f>$D20*W20</f>
        <v>63</v>
      </c>
      <c r="AQ20" s="7">
        <f>$D20*X20</f>
        <v>63</v>
      </c>
      <c r="AR20" s="7">
        <f>$D20*Y20</f>
        <v>54</v>
      </c>
    </row>
    <row r="21" spans="1:44" ht="81.75" customHeight="1" x14ac:dyDescent="0.25">
      <c r="A21" s="16" t="s">
        <v>40</v>
      </c>
      <c r="B21" s="32"/>
      <c r="C21" s="56"/>
      <c r="D21" s="51">
        <v>15</v>
      </c>
      <c r="E21" s="51">
        <v>3</v>
      </c>
      <c r="F21" s="51">
        <v>4</v>
      </c>
      <c r="G21" s="51">
        <v>4</v>
      </c>
      <c r="H21" s="51">
        <v>4</v>
      </c>
      <c r="I21" s="51">
        <v>4</v>
      </c>
      <c r="J21" s="7">
        <f>'Team Scores 2021'!B11</f>
        <v>4.2</v>
      </c>
      <c r="K21" s="7">
        <f>'Team Scores 2021'!C11</f>
        <v>4</v>
      </c>
      <c r="L21" s="7">
        <f>'Team Scores 2021'!D11</f>
        <v>2</v>
      </c>
      <c r="M21" s="7">
        <f>'Team Scores 2021'!E11</f>
        <v>3.4</v>
      </c>
      <c r="N21" s="7">
        <f>'Team Scores 2021'!F11</f>
        <v>2.2000000000000002</v>
      </c>
      <c r="O21" s="7">
        <f>'Team Scores 2021'!G11</f>
        <v>4.5999999999999996</v>
      </c>
      <c r="P21" s="7">
        <f>'Team Scores 2021'!H11</f>
        <v>1.8</v>
      </c>
      <c r="Q21" s="7">
        <f>'Team Scores 2021'!I11</f>
        <v>3.2</v>
      </c>
      <c r="R21" s="7">
        <f>'Team Scores 2021'!J11</f>
        <v>3</v>
      </c>
      <c r="S21" s="7">
        <f>'Team Scores 2021'!K11</f>
        <v>3.4</v>
      </c>
      <c r="T21" s="7">
        <f>'Team Scores 2021'!L11</f>
        <v>4</v>
      </c>
      <c r="U21" s="7">
        <f>'Team Scores 2021'!M11</f>
        <v>3</v>
      </c>
      <c r="V21" s="7" cm="1">
        <f t="array" ref="V21:Y22">'Team Scores 2021'!AH11:AK12</f>
        <v>4</v>
      </c>
      <c r="W21" s="7">
        <v>3.8</v>
      </c>
      <c r="X21" s="7">
        <v>4</v>
      </c>
      <c r="Y21" s="7">
        <v>4.4000000000000004</v>
      </c>
      <c r="Z21" s="7"/>
      <c r="AA21" s="7"/>
      <c r="AB21" s="5"/>
      <c r="AC21" s="7">
        <f>$D21*J21</f>
        <v>63</v>
      </c>
      <c r="AD21" s="7">
        <f t="shared" si="4"/>
        <v>60</v>
      </c>
      <c r="AE21" s="7">
        <f t="shared" si="4"/>
        <v>30</v>
      </c>
      <c r="AF21" s="7">
        <f t="shared" si="4"/>
        <v>51</v>
      </c>
      <c r="AG21" s="7">
        <f t="shared" si="4"/>
        <v>33</v>
      </c>
      <c r="AH21" s="7">
        <f t="shared" si="4"/>
        <v>69</v>
      </c>
      <c r="AI21" s="7">
        <f t="shared" si="4"/>
        <v>27</v>
      </c>
      <c r="AJ21" s="7">
        <f t="shared" si="4"/>
        <v>48</v>
      </c>
      <c r="AK21" s="7">
        <f t="shared" si="4"/>
        <v>45</v>
      </c>
      <c r="AL21" s="7">
        <f t="shared" si="4"/>
        <v>51</v>
      </c>
      <c r="AM21" s="7">
        <f t="shared" si="4"/>
        <v>60</v>
      </c>
      <c r="AN21" s="7">
        <f t="shared" si="4"/>
        <v>45</v>
      </c>
      <c r="AO21" s="7">
        <f t="shared" si="4"/>
        <v>60</v>
      </c>
      <c r="AP21" s="7">
        <f t="shared" si="4"/>
        <v>57</v>
      </c>
      <c r="AQ21" s="7">
        <f t="shared" si="4"/>
        <v>60</v>
      </c>
      <c r="AR21" s="7">
        <f t="shared" si="4"/>
        <v>66</v>
      </c>
    </row>
    <row r="22" spans="1:44" ht="31.5" customHeight="1" x14ac:dyDescent="0.25">
      <c r="A22" s="16" t="s">
        <v>41</v>
      </c>
      <c r="B22" s="32"/>
      <c r="C22" s="56"/>
      <c r="D22" s="51">
        <v>12</v>
      </c>
      <c r="E22" s="51">
        <v>5</v>
      </c>
      <c r="F22" s="51">
        <v>5</v>
      </c>
      <c r="G22" s="51">
        <v>4</v>
      </c>
      <c r="H22" s="51">
        <v>4</v>
      </c>
      <c r="I22" s="51">
        <v>4</v>
      </c>
      <c r="J22" s="7">
        <f>'Team Scores 2021'!B12</f>
        <v>3.4</v>
      </c>
      <c r="K22" s="7">
        <f>'Team Scores 2021'!C12</f>
        <v>3.4</v>
      </c>
      <c r="L22" s="7">
        <f>'Team Scores 2021'!D12</f>
        <v>1.2</v>
      </c>
      <c r="M22" s="7">
        <f>'Team Scores 2021'!E12</f>
        <v>3.4</v>
      </c>
      <c r="N22" s="7">
        <f>'Team Scores 2021'!F12</f>
        <v>2</v>
      </c>
      <c r="O22" s="7">
        <f>'Team Scores 2021'!G12</f>
        <v>3.6</v>
      </c>
      <c r="P22" s="7">
        <f>'Team Scores 2021'!H12</f>
        <v>2.6</v>
      </c>
      <c r="Q22" s="7">
        <f>'Team Scores 2021'!I12</f>
        <v>3</v>
      </c>
      <c r="R22" s="7">
        <f>'Team Scores 2021'!J12</f>
        <v>3.8</v>
      </c>
      <c r="S22" s="7">
        <f>'Team Scores 2021'!K12</f>
        <v>3.4</v>
      </c>
      <c r="T22" s="7">
        <f>'Team Scores 2021'!L12</f>
        <v>3.66</v>
      </c>
      <c r="U22" s="7">
        <f>'Team Scores 2021'!M12</f>
        <v>2.2000000000000002</v>
      </c>
      <c r="V22" s="7">
        <v>3.2</v>
      </c>
      <c r="W22" s="7">
        <v>3.2</v>
      </c>
      <c r="X22" s="7">
        <v>2.6</v>
      </c>
      <c r="Y22" s="7">
        <v>3.6</v>
      </c>
      <c r="Z22" s="7"/>
      <c r="AA22" s="7"/>
      <c r="AB22" s="5"/>
      <c r="AC22" s="7">
        <f>$D22*J22</f>
        <v>40.799999999999997</v>
      </c>
      <c r="AD22" s="7">
        <f t="shared" si="4"/>
        <v>40.799999999999997</v>
      </c>
      <c r="AE22" s="7">
        <f t="shared" si="4"/>
        <v>14.399999999999999</v>
      </c>
      <c r="AF22" s="7">
        <f t="shared" si="4"/>
        <v>40.799999999999997</v>
      </c>
      <c r="AG22" s="7">
        <f t="shared" si="4"/>
        <v>24</v>
      </c>
      <c r="AH22" s="7">
        <f t="shared" si="4"/>
        <v>43.2</v>
      </c>
      <c r="AI22" s="7">
        <f t="shared" si="4"/>
        <v>31.200000000000003</v>
      </c>
      <c r="AJ22" s="7">
        <f t="shared" si="4"/>
        <v>36</v>
      </c>
      <c r="AK22" s="7">
        <f t="shared" si="4"/>
        <v>45.599999999999994</v>
      </c>
      <c r="AL22" s="7">
        <f t="shared" si="4"/>
        <v>40.799999999999997</v>
      </c>
      <c r="AM22" s="7">
        <f t="shared" si="4"/>
        <v>43.92</v>
      </c>
      <c r="AN22" s="7">
        <f t="shared" si="4"/>
        <v>26.400000000000002</v>
      </c>
      <c r="AO22" s="7">
        <f t="shared" si="4"/>
        <v>38.400000000000006</v>
      </c>
      <c r="AP22" s="7">
        <f t="shared" si="4"/>
        <v>38.400000000000006</v>
      </c>
      <c r="AQ22" s="7">
        <f t="shared" si="4"/>
        <v>31.200000000000003</v>
      </c>
      <c r="AR22" s="7">
        <f t="shared" si="4"/>
        <v>43.2</v>
      </c>
    </row>
    <row r="23" spans="1:44" ht="15.75" x14ac:dyDescent="0.25">
      <c r="A23" s="10" t="s">
        <v>43</v>
      </c>
      <c r="B23" s="27">
        <v>3</v>
      </c>
      <c r="C23" s="57">
        <v>15</v>
      </c>
      <c r="D23" s="32"/>
      <c r="E23" s="32"/>
      <c r="F23" s="32"/>
      <c r="G23" s="32"/>
      <c r="H23" s="32"/>
      <c r="I23" s="32"/>
      <c r="J23" s="7"/>
      <c r="K23" s="7"/>
      <c r="L23" s="7"/>
      <c r="M23" s="7"/>
      <c r="N23" s="7"/>
      <c r="O23" s="7"/>
      <c r="P23" s="7"/>
      <c r="Q23" s="7"/>
      <c r="R23" s="7"/>
      <c r="S23" s="7"/>
      <c r="T23" s="7"/>
      <c r="U23" s="7"/>
      <c r="V23" s="7"/>
      <c r="W23" s="7"/>
      <c r="X23" s="7"/>
      <c r="Y23" s="7"/>
      <c r="Z23" s="7"/>
      <c r="AA23" s="7"/>
      <c r="AB23" s="5"/>
      <c r="AC23" s="5">
        <f>SUM(AC24:AC26)</f>
        <v>99.95</v>
      </c>
      <c r="AD23" s="5">
        <f t="shared" ref="AD23:AR23" si="5">SUM(AD24:AD26)</f>
        <v>127.45</v>
      </c>
      <c r="AE23" s="5">
        <f t="shared" si="5"/>
        <v>67.45</v>
      </c>
      <c r="AF23" s="5">
        <f t="shared" si="5"/>
        <v>119.95</v>
      </c>
      <c r="AG23" s="5">
        <f t="shared" si="5"/>
        <v>117.5</v>
      </c>
      <c r="AH23" s="5">
        <f t="shared" si="5"/>
        <v>102.5</v>
      </c>
      <c r="AI23" s="5">
        <f t="shared" si="5"/>
        <v>75.05</v>
      </c>
      <c r="AJ23" s="5">
        <f t="shared" si="5"/>
        <v>87.5</v>
      </c>
      <c r="AK23" s="5">
        <f t="shared" si="5"/>
        <v>124.95</v>
      </c>
      <c r="AL23" s="5">
        <f t="shared" si="5"/>
        <v>124.95</v>
      </c>
      <c r="AM23" s="5">
        <f t="shared" si="5"/>
        <v>65.05</v>
      </c>
      <c r="AN23" s="5">
        <f t="shared" si="5"/>
        <v>50.05</v>
      </c>
      <c r="AO23" s="5" t="e">
        <f>SUM(AO24:AO26)</f>
        <v>#REF!</v>
      </c>
      <c r="AP23" s="5">
        <f t="shared" si="5"/>
        <v>60</v>
      </c>
      <c r="AQ23" s="5">
        <f t="shared" si="5"/>
        <v>18</v>
      </c>
      <c r="AR23" s="5">
        <f t="shared" si="5"/>
        <v>51</v>
      </c>
    </row>
    <row r="24" spans="1:44" ht="15.75" x14ac:dyDescent="0.25">
      <c r="A24" s="16" t="s">
        <v>44</v>
      </c>
      <c r="B24" s="32"/>
      <c r="C24" s="56"/>
      <c r="D24" s="51">
        <v>10</v>
      </c>
      <c r="E24" s="63" t="s">
        <v>104</v>
      </c>
      <c r="F24" s="63" t="s">
        <v>104</v>
      </c>
      <c r="G24" s="63" t="s">
        <v>104</v>
      </c>
      <c r="H24" s="63" t="s">
        <v>104</v>
      </c>
      <c r="I24" s="63" t="s">
        <v>104</v>
      </c>
      <c r="J24" s="7">
        <v>2</v>
      </c>
      <c r="K24" s="7">
        <v>4</v>
      </c>
      <c r="L24" s="7">
        <v>1</v>
      </c>
      <c r="M24" s="7">
        <v>2.5</v>
      </c>
      <c r="N24" s="7">
        <v>3.5</v>
      </c>
      <c r="O24" s="7">
        <v>3.5</v>
      </c>
      <c r="P24" s="7">
        <v>2</v>
      </c>
      <c r="Q24" s="7">
        <v>2</v>
      </c>
      <c r="R24" s="7">
        <v>3</v>
      </c>
      <c r="S24" s="7">
        <v>3</v>
      </c>
      <c r="T24" s="7">
        <v>1</v>
      </c>
      <c r="U24" s="7">
        <v>1</v>
      </c>
      <c r="V24" s="7" t="e" cm="1">
        <f t="array" ref="V24:Y26">'Team Scores 2021'!AH14:AK16</f>
        <v>#REF!</v>
      </c>
      <c r="W24" s="7">
        <v>0</v>
      </c>
      <c r="X24" s="7">
        <v>0</v>
      </c>
      <c r="Y24" s="7">
        <v>0</v>
      </c>
      <c r="Z24" s="7"/>
      <c r="AA24" s="7"/>
      <c r="AB24" s="5"/>
      <c r="AC24" s="7">
        <f t="shared" ref="AC24:AR26" si="6">$D24*J24</f>
        <v>20</v>
      </c>
      <c r="AD24" s="7">
        <f t="shared" si="6"/>
        <v>40</v>
      </c>
      <c r="AE24" s="7">
        <f t="shared" si="6"/>
        <v>10</v>
      </c>
      <c r="AF24" s="7">
        <f t="shared" si="6"/>
        <v>25</v>
      </c>
      <c r="AG24" s="7">
        <f t="shared" si="6"/>
        <v>35</v>
      </c>
      <c r="AH24" s="7">
        <f t="shared" si="6"/>
        <v>35</v>
      </c>
      <c r="AI24" s="7">
        <f t="shared" si="6"/>
        <v>20</v>
      </c>
      <c r="AJ24" s="7">
        <f t="shared" si="6"/>
        <v>20</v>
      </c>
      <c r="AK24" s="7">
        <f t="shared" si="6"/>
        <v>30</v>
      </c>
      <c r="AL24" s="7">
        <f t="shared" si="6"/>
        <v>30</v>
      </c>
      <c r="AM24" s="7">
        <f t="shared" si="6"/>
        <v>10</v>
      </c>
      <c r="AN24" s="7">
        <f t="shared" si="6"/>
        <v>10</v>
      </c>
      <c r="AO24" s="7" t="e">
        <f t="shared" si="6"/>
        <v>#REF!</v>
      </c>
      <c r="AP24" s="7">
        <f t="shared" si="6"/>
        <v>0</v>
      </c>
      <c r="AQ24" s="7">
        <f t="shared" si="6"/>
        <v>0</v>
      </c>
      <c r="AR24" s="7">
        <f t="shared" si="6"/>
        <v>0</v>
      </c>
    </row>
    <row r="25" spans="1:44" ht="30" customHeight="1" x14ac:dyDescent="0.25">
      <c r="A25" s="16" t="s">
        <v>45</v>
      </c>
      <c r="B25" s="32"/>
      <c r="C25" s="56"/>
      <c r="D25" s="51">
        <v>15</v>
      </c>
      <c r="E25" s="63" t="s">
        <v>104</v>
      </c>
      <c r="F25" s="63" t="s">
        <v>104</v>
      </c>
      <c r="G25" s="63" t="s">
        <v>104</v>
      </c>
      <c r="H25" s="63" t="s">
        <v>104</v>
      </c>
      <c r="I25" s="63" t="s">
        <v>104</v>
      </c>
      <c r="J25" s="7">
        <v>2</v>
      </c>
      <c r="K25" s="7">
        <v>3</v>
      </c>
      <c r="L25" s="7">
        <v>1</v>
      </c>
      <c r="M25" s="7">
        <v>3</v>
      </c>
      <c r="N25" s="7">
        <v>4</v>
      </c>
      <c r="O25" s="7">
        <v>2</v>
      </c>
      <c r="P25" s="7">
        <v>2</v>
      </c>
      <c r="Q25" s="7">
        <v>2</v>
      </c>
      <c r="R25" s="7">
        <v>4</v>
      </c>
      <c r="S25" s="7">
        <v>4</v>
      </c>
      <c r="T25" s="7">
        <v>1</v>
      </c>
      <c r="U25" s="7">
        <v>1</v>
      </c>
      <c r="V25" s="7" t="e">
        <v>#REF!</v>
      </c>
      <c r="W25" s="7">
        <v>0</v>
      </c>
      <c r="X25" s="7">
        <v>0</v>
      </c>
      <c r="Y25" s="7">
        <v>0</v>
      </c>
      <c r="Z25" s="7"/>
      <c r="AA25" s="7"/>
      <c r="AB25" s="5"/>
      <c r="AC25" s="7">
        <f t="shared" si="6"/>
        <v>30</v>
      </c>
      <c r="AD25" s="7">
        <f t="shared" si="6"/>
        <v>45</v>
      </c>
      <c r="AE25" s="7">
        <f t="shared" si="6"/>
        <v>15</v>
      </c>
      <c r="AF25" s="7">
        <f t="shared" si="6"/>
        <v>45</v>
      </c>
      <c r="AG25" s="7">
        <f t="shared" si="6"/>
        <v>60</v>
      </c>
      <c r="AH25" s="7">
        <f t="shared" si="6"/>
        <v>30</v>
      </c>
      <c r="AI25" s="7">
        <f t="shared" si="6"/>
        <v>30</v>
      </c>
      <c r="AJ25" s="7">
        <f t="shared" si="6"/>
        <v>30</v>
      </c>
      <c r="AK25" s="7">
        <f t="shared" si="6"/>
        <v>60</v>
      </c>
      <c r="AL25" s="7">
        <f t="shared" si="6"/>
        <v>60</v>
      </c>
      <c r="AM25" s="7">
        <f t="shared" si="6"/>
        <v>15</v>
      </c>
      <c r="AN25" s="7">
        <f t="shared" si="6"/>
        <v>15</v>
      </c>
      <c r="AO25" s="7" t="e">
        <f t="shared" si="6"/>
        <v>#REF!</v>
      </c>
      <c r="AP25" s="7">
        <f t="shared" si="6"/>
        <v>0</v>
      </c>
      <c r="AQ25" s="7">
        <f t="shared" si="6"/>
        <v>0</v>
      </c>
      <c r="AR25" s="7">
        <f t="shared" si="6"/>
        <v>0</v>
      </c>
    </row>
    <row r="26" spans="1:44" ht="30" x14ac:dyDescent="0.25">
      <c r="A26" s="16" t="s">
        <v>46</v>
      </c>
      <c r="B26" s="32"/>
      <c r="C26" s="56"/>
      <c r="D26" s="51">
        <v>15</v>
      </c>
      <c r="E26" s="63" t="s">
        <v>104</v>
      </c>
      <c r="F26" s="63" t="s">
        <v>104</v>
      </c>
      <c r="G26" s="63" t="s">
        <v>104</v>
      </c>
      <c r="H26" s="63" t="s">
        <v>104</v>
      </c>
      <c r="I26" s="63" t="s">
        <v>104</v>
      </c>
      <c r="J26" s="7">
        <f>'Team Scores 2021'!B16</f>
        <v>3.33</v>
      </c>
      <c r="K26" s="7">
        <v>2.83</v>
      </c>
      <c r="L26" s="7">
        <v>2.83</v>
      </c>
      <c r="M26" s="7">
        <v>3.33</v>
      </c>
      <c r="N26" s="7">
        <v>1.5</v>
      </c>
      <c r="O26" s="7">
        <v>2.5</v>
      </c>
      <c r="P26" s="7">
        <v>1.67</v>
      </c>
      <c r="Q26" s="7">
        <v>2.5</v>
      </c>
      <c r="R26" s="7">
        <v>2.33</v>
      </c>
      <c r="S26" s="7">
        <v>2.33</v>
      </c>
      <c r="T26" s="7">
        <v>2.67</v>
      </c>
      <c r="U26" s="7">
        <v>1.67</v>
      </c>
      <c r="V26" s="7">
        <v>2.2000000000000002</v>
      </c>
      <c r="W26" s="7">
        <v>4</v>
      </c>
      <c r="X26" s="7">
        <v>1.2</v>
      </c>
      <c r="Y26" s="7">
        <v>3.4</v>
      </c>
      <c r="Z26" s="7"/>
      <c r="AA26" s="7"/>
      <c r="AB26" s="5"/>
      <c r="AC26" s="7">
        <f t="shared" si="6"/>
        <v>49.95</v>
      </c>
      <c r="AD26" s="7">
        <f t="shared" si="6"/>
        <v>42.45</v>
      </c>
      <c r="AE26" s="7">
        <f t="shared" si="6"/>
        <v>42.45</v>
      </c>
      <c r="AF26" s="7">
        <f t="shared" si="6"/>
        <v>49.95</v>
      </c>
      <c r="AG26" s="7">
        <f t="shared" si="6"/>
        <v>22.5</v>
      </c>
      <c r="AH26" s="7">
        <f t="shared" si="6"/>
        <v>37.5</v>
      </c>
      <c r="AI26" s="7">
        <f t="shared" si="6"/>
        <v>25.049999999999997</v>
      </c>
      <c r="AJ26" s="7">
        <f t="shared" si="6"/>
        <v>37.5</v>
      </c>
      <c r="AK26" s="7">
        <f t="shared" si="6"/>
        <v>34.950000000000003</v>
      </c>
      <c r="AL26" s="7">
        <f t="shared" si="6"/>
        <v>34.950000000000003</v>
      </c>
      <c r="AM26" s="7">
        <f t="shared" si="6"/>
        <v>40.049999999999997</v>
      </c>
      <c r="AN26" s="7">
        <f t="shared" si="6"/>
        <v>25.049999999999997</v>
      </c>
      <c r="AO26" s="7">
        <f t="shared" si="6"/>
        <v>33</v>
      </c>
      <c r="AP26" s="7">
        <f t="shared" si="6"/>
        <v>60</v>
      </c>
      <c r="AQ26" s="7">
        <f t="shared" si="6"/>
        <v>18</v>
      </c>
      <c r="AR26" s="7">
        <f t="shared" si="6"/>
        <v>51</v>
      </c>
    </row>
    <row r="27" spans="1:44" ht="15.75" x14ac:dyDescent="0.25">
      <c r="A27" s="10" t="s">
        <v>48</v>
      </c>
      <c r="B27" s="27">
        <v>8</v>
      </c>
      <c r="C27" s="57">
        <v>5</v>
      </c>
      <c r="D27" s="32"/>
      <c r="E27" s="32"/>
      <c r="F27" s="32"/>
      <c r="G27" s="32"/>
      <c r="H27" s="32"/>
      <c r="I27" s="32"/>
      <c r="J27" s="7"/>
      <c r="K27" s="7"/>
      <c r="L27" s="7"/>
      <c r="M27" s="7"/>
      <c r="N27" s="7"/>
      <c r="O27" s="7"/>
      <c r="P27" s="7"/>
      <c r="Q27" s="7"/>
      <c r="R27" s="7"/>
      <c r="S27" s="7"/>
      <c r="T27" s="7"/>
      <c r="U27" s="7"/>
      <c r="V27" s="7"/>
      <c r="W27" s="7"/>
      <c r="X27" s="7"/>
      <c r="Y27" s="7"/>
      <c r="Z27" s="7"/>
      <c r="AA27" s="7"/>
      <c r="AB27" s="5"/>
      <c r="AC27" s="5">
        <f>SUM(AC28:AC29)</f>
        <v>106</v>
      </c>
      <c r="AD27" s="5">
        <f t="shared" ref="AD27:AR27" si="7">SUM(AD28:AD29)</f>
        <v>67.3</v>
      </c>
      <c r="AE27" s="5">
        <f t="shared" si="7"/>
        <v>71.7</v>
      </c>
      <c r="AF27" s="5">
        <f t="shared" si="7"/>
        <v>101.3</v>
      </c>
      <c r="AG27" s="5">
        <f t="shared" si="7"/>
        <v>56.7</v>
      </c>
      <c r="AH27" s="5">
        <f t="shared" si="7"/>
        <v>61</v>
      </c>
      <c r="AI27" s="5">
        <f t="shared" si="7"/>
        <v>60.7</v>
      </c>
      <c r="AJ27" s="5">
        <f t="shared" si="7"/>
        <v>60</v>
      </c>
      <c r="AK27" s="5">
        <f t="shared" si="7"/>
        <v>66</v>
      </c>
      <c r="AL27" s="5">
        <f t="shared" si="7"/>
        <v>81.7</v>
      </c>
      <c r="AM27" s="5">
        <f t="shared" si="7"/>
        <v>61.3</v>
      </c>
      <c r="AN27" s="5">
        <f t="shared" si="7"/>
        <v>44</v>
      </c>
      <c r="AO27" s="5">
        <f>SUM(AO28:AO29)</f>
        <v>76</v>
      </c>
      <c r="AP27" s="5">
        <f t="shared" si="7"/>
        <v>64</v>
      </c>
      <c r="AQ27" s="5">
        <f t="shared" si="7"/>
        <v>61</v>
      </c>
      <c r="AR27" s="5">
        <f t="shared" si="7"/>
        <v>83</v>
      </c>
    </row>
    <row r="28" spans="1:44" ht="30.75" customHeight="1" x14ac:dyDescent="0.25">
      <c r="A28" s="16" t="s">
        <v>49</v>
      </c>
      <c r="B28" s="32"/>
      <c r="C28" s="56"/>
      <c r="D28" s="51">
        <v>10</v>
      </c>
      <c r="E28" s="51">
        <v>3</v>
      </c>
      <c r="F28" s="51">
        <v>4</v>
      </c>
      <c r="G28" s="51">
        <v>3</v>
      </c>
      <c r="H28" s="51">
        <v>3</v>
      </c>
      <c r="I28" s="51">
        <v>2</v>
      </c>
      <c r="J28" s="7">
        <f>'Team Scores 2021'!B18</f>
        <v>4</v>
      </c>
      <c r="K28" s="7">
        <f>'Team Scores 2021'!C18</f>
        <v>4.33</v>
      </c>
      <c r="L28" s="7">
        <f>'Team Scores 2021'!D18</f>
        <v>2.67</v>
      </c>
      <c r="M28" s="7">
        <f>'Team Scores 2021'!E18</f>
        <v>3.83</v>
      </c>
      <c r="N28" s="7">
        <f>'Team Scores 2021'!F18</f>
        <v>2.67</v>
      </c>
      <c r="O28" s="7">
        <f>'Team Scores 2021'!G18</f>
        <v>4</v>
      </c>
      <c r="P28" s="7">
        <f>'Team Scores 2021'!H18</f>
        <v>2.17</v>
      </c>
      <c r="Q28" s="7">
        <f>'Team Scores 2021'!I18</f>
        <v>3</v>
      </c>
      <c r="R28" s="7">
        <f>'Team Scores 2021'!J18</f>
        <v>3</v>
      </c>
      <c r="S28" s="7">
        <f>'Team Scores 2021'!K18</f>
        <v>3.67</v>
      </c>
      <c r="T28" s="7">
        <f>'Team Scores 2021'!L18</f>
        <v>2.83</v>
      </c>
      <c r="U28" s="7">
        <f>'Team Scores 2021'!M18</f>
        <v>2</v>
      </c>
      <c r="V28" s="7" cm="1">
        <f t="array" ref="V28:Y29">'Team Scores 2021'!AH18:AK19</f>
        <v>2.8</v>
      </c>
      <c r="W28" s="7">
        <v>3.4</v>
      </c>
      <c r="X28" s="7">
        <v>2.8</v>
      </c>
      <c r="Y28" s="7">
        <v>3.2</v>
      </c>
      <c r="Z28" s="7"/>
      <c r="AA28" s="7"/>
      <c r="AB28" s="5"/>
      <c r="AC28" s="7">
        <f t="shared" ref="AC28:AR29" si="8">$D28*J28</f>
        <v>40</v>
      </c>
      <c r="AD28" s="7">
        <f t="shared" si="8"/>
        <v>43.3</v>
      </c>
      <c r="AE28" s="7">
        <f t="shared" si="8"/>
        <v>26.7</v>
      </c>
      <c r="AF28" s="7">
        <f t="shared" si="8"/>
        <v>38.299999999999997</v>
      </c>
      <c r="AG28" s="7">
        <f t="shared" si="8"/>
        <v>26.7</v>
      </c>
      <c r="AH28" s="7">
        <f t="shared" si="8"/>
        <v>40</v>
      </c>
      <c r="AI28" s="7">
        <f t="shared" si="8"/>
        <v>21.7</v>
      </c>
      <c r="AJ28" s="7">
        <f t="shared" si="8"/>
        <v>30</v>
      </c>
      <c r="AK28" s="7">
        <f t="shared" si="8"/>
        <v>30</v>
      </c>
      <c r="AL28" s="7">
        <f t="shared" si="8"/>
        <v>36.700000000000003</v>
      </c>
      <c r="AM28" s="7">
        <f t="shared" si="8"/>
        <v>28.3</v>
      </c>
      <c r="AN28" s="7">
        <f t="shared" si="8"/>
        <v>20</v>
      </c>
      <c r="AO28" s="7">
        <f t="shared" si="8"/>
        <v>28</v>
      </c>
      <c r="AP28" s="7">
        <f t="shared" si="8"/>
        <v>34</v>
      </c>
      <c r="AQ28" s="7">
        <f t="shared" si="8"/>
        <v>28</v>
      </c>
      <c r="AR28" s="7">
        <f t="shared" si="8"/>
        <v>32</v>
      </c>
    </row>
    <row r="29" spans="1:44" ht="65.25" customHeight="1" x14ac:dyDescent="0.25">
      <c r="A29" s="16" t="s">
        <v>50</v>
      </c>
      <c r="B29" s="32"/>
      <c r="C29" s="56"/>
      <c r="D29" s="51">
        <v>15</v>
      </c>
      <c r="E29" s="51">
        <v>3</v>
      </c>
      <c r="F29" s="51">
        <v>3</v>
      </c>
      <c r="G29" s="51">
        <v>3</v>
      </c>
      <c r="H29" s="51">
        <v>4</v>
      </c>
      <c r="I29" s="51">
        <v>2</v>
      </c>
      <c r="J29" s="7">
        <f>'Team Scores 2021'!B19</f>
        <v>4.4000000000000004</v>
      </c>
      <c r="K29" s="7">
        <f>'Team Scores 2021'!C19</f>
        <v>1.6</v>
      </c>
      <c r="L29" s="7">
        <f>'Team Scores 2021'!D19</f>
        <v>3</v>
      </c>
      <c r="M29" s="7">
        <f>'Team Scores 2021'!E19</f>
        <v>4.2</v>
      </c>
      <c r="N29" s="7">
        <f>'Team Scores 2021'!F19</f>
        <v>2</v>
      </c>
      <c r="O29" s="7">
        <f>'Team Scores 2021'!G19</f>
        <v>1.4</v>
      </c>
      <c r="P29" s="7">
        <f>'Team Scores 2021'!H19</f>
        <v>2.6</v>
      </c>
      <c r="Q29" s="7">
        <f>'Team Scores 2021'!I19</f>
        <v>2</v>
      </c>
      <c r="R29" s="7">
        <f>'Team Scores 2021'!J19</f>
        <v>2.4</v>
      </c>
      <c r="S29" s="7">
        <f>'Team Scores 2021'!K19</f>
        <v>3</v>
      </c>
      <c r="T29" s="7">
        <f>'Team Scores 2021'!L19</f>
        <v>2.2000000000000002</v>
      </c>
      <c r="U29" s="7">
        <f>'Team Scores 2021'!M19</f>
        <v>1.6</v>
      </c>
      <c r="V29" s="7">
        <v>3.2</v>
      </c>
      <c r="W29" s="7">
        <v>2</v>
      </c>
      <c r="X29" s="7">
        <v>2.2000000000000002</v>
      </c>
      <c r="Y29" s="7">
        <v>3.4</v>
      </c>
      <c r="Z29" s="7"/>
      <c r="AA29" s="7"/>
      <c r="AB29" s="5"/>
      <c r="AC29" s="7">
        <f t="shared" si="8"/>
        <v>66</v>
      </c>
      <c r="AD29" s="7">
        <f t="shared" si="8"/>
        <v>24</v>
      </c>
      <c r="AE29" s="7">
        <f t="shared" si="8"/>
        <v>45</v>
      </c>
      <c r="AF29" s="7">
        <f t="shared" si="8"/>
        <v>63</v>
      </c>
      <c r="AG29" s="7">
        <f t="shared" si="8"/>
        <v>30</v>
      </c>
      <c r="AH29" s="7">
        <f t="shared" si="8"/>
        <v>21</v>
      </c>
      <c r="AI29" s="7">
        <f t="shared" si="8"/>
        <v>39</v>
      </c>
      <c r="AJ29" s="7">
        <f t="shared" si="8"/>
        <v>30</v>
      </c>
      <c r="AK29" s="7">
        <f t="shared" si="8"/>
        <v>36</v>
      </c>
      <c r="AL29" s="7">
        <f t="shared" si="8"/>
        <v>45</v>
      </c>
      <c r="AM29" s="7">
        <f t="shared" si="8"/>
        <v>33</v>
      </c>
      <c r="AN29" s="7">
        <f t="shared" si="8"/>
        <v>24</v>
      </c>
      <c r="AO29" s="7">
        <f t="shared" si="8"/>
        <v>48</v>
      </c>
      <c r="AP29" s="7">
        <f t="shared" si="8"/>
        <v>30</v>
      </c>
      <c r="AQ29" s="7">
        <f t="shared" si="8"/>
        <v>33</v>
      </c>
      <c r="AR29" s="7">
        <f t="shared" si="8"/>
        <v>51</v>
      </c>
    </row>
    <row r="30" spans="1:44" ht="15.75" x14ac:dyDescent="0.25">
      <c r="A30" s="10" t="s">
        <v>52</v>
      </c>
      <c r="B30" s="27">
        <v>7</v>
      </c>
      <c r="C30" s="57">
        <v>10</v>
      </c>
      <c r="D30" s="32"/>
      <c r="E30" s="32"/>
      <c r="F30" s="32"/>
      <c r="G30" s="32"/>
      <c r="H30" s="32"/>
      <c r="I30" s="32"/>
      <c r="J30" s="7"/>
      <c r="K30" s="7"/>
      <c r="L30" s="7"/>
      <c r="M30" s="7"/>
      <c r="N30" s="7"/>
      <c r="O30" s="7"/>
      <c r="P30" s="7"/>
      <c r="Q30" s="7"/>
      <c r="R30" s="7"/>
      <c r="S30" s="7"/>
      <c r="T30" s="7"/>
      <c r="U30" s="7"/>
      <c r="V30" s="7"/>
      <c r="W30" s="7"/>
      <c r="X30" s="7"/>
      <c r="Y30" s="7"/>
      <c r="Z30" s="7"/>
      <c r="AA30" s="7"/>
      <c r="AB30" s="5"/>
      <c r="AC30" s="5">
        <f>SUM(AC31:AC35)</f>
        <v>163</v>
      </c>
      <c r="AD30" s="5">
        <f t="shared" ref="AD30:AR30" si="9">SUM(AD31:AD35)</f>
        <v>215</v>
      </c>
      <c r="AE30" s="5">
        <f t="shared" si="9"/>
        <v>141.30000000000001</v>
      </c>
      <c r="AF30" s="5">
        <f t="shared" si="9"/>
        <v>140</v>
      </c>
      <c r="AG30" s="5">
        <f t="shared" si="9"/>
        <v>164</v>
      </c>
      <c r="AH30" s="5">
        <f t="shared" si="9"/>
        <v>235.3</v>
      </c>
      <c r="AI30" s="5">
        <f t="shared" si="9"/>
        <v>104.7</v>
      </c>
      <c r="AJ30" s="5">
        <f t="shared" si="9"/>
        <v>155.69999999999999</v>
      </c>
      <c r="AK30" s="5">
        <f t="shared" si="9"/>
        <v>190.7</v>
      </c>
      <c r="AL30" s="5">
        <f t="shared" si="9"/>
        <v>194</v>
      </c>
      <c r="AM30" s="5">
        <f t="shared" si="9"/>
        <v>204</v>
      </c>
      <c r="AN30" s="5">
        <f t="shared" si="9"/>
        <v>175.7</v>
      </c>
      <c r="AO30" s="5">
        <f>SUM(AO31:AO35)</f>
        <v>146</v>
      </c>
      <c r="AP30" s="5">
        <f t="shared" si="9"/>
        <v>169</v>
      </c>
      <c r="AQ30" s="5">
        <f t="shared" si="9"/>
        <v>205</v>
      </c>
      <c r="AR30" s="5">
        <f t="shared" si="9"/>
        <v>143</v>
      </c>
    </row>
    <row r="31" spans="1:44" ht="15.75" x14ac:dyDescent="0.25">
      <c r="A31" s="16" t="s">
        <v>53</v>
      </c>
      <c r="B31" s="32"/>
      <c r="C31" s="56"/>
      <c r="D31" s="51">
        <v>15</v>
      </c>
      <c r="E31" s="51">
        <v>3</v>
      </c>
      <c r="F31" s="51">
        <v>5</v>
      </c>
      <c r="G31" s="51">
        <v>2</v>
      </c>
      <c r="H31" s="51">
        <v>3</v>
      </c>
      <c r="I31" s="51">
        <v>4</v>
      </c>
      <c r="J31" s="7">
        <f>'Team Scores 2021'!B21</f>
        <v>3</v>
      </c>
      <c r="K31" s="7">
        <f>'Team Scores 2021'!C21</f>
        <v>4.5999999999999996</v>
      </c>
      <c r="L31" s="7">
        <f>'Team Scores 2021'!D21</f>
        <v>2.6</v>
      </c>
      <c r="M31" s="7">
        <f>'Team Scores 2021'!E21</f>
        <v>2.2000000000000002</v>
      </c>
      <c r="N31" s="7">
        <f>'Team Scores 2021'!F21</f>
        <v>3.2</v>
      </c>
      <c r="O31" s="7">
        <f>'Team Scores 2021'!G21</f>
        <v>4.8</v>
      </c>
      <c r="P31" s="7">
        <f>'Team Scores 2021'!H21</f>
        <v>1.4</v>
      </c>
      <c r="Q31" s="7">
        <f>'Team Scores 2021'!I21</f>
        <v>3</v>
      </c>
      <c r="R31" s="7">
        <f>'Team Scores 2021'!J21</f>
        <v>4.2</v>
      </c>
      <c r="S31" s="7">
        <f>'Team Scores 2021'!K21</f>
        <v>4.2</v>
      </c>
      <c r="T31" s="7">
        <f>'Team Scores 2021'!L21</f>
        <v>4.2</v>
      </c>
      <c r="U31" s="7">
        <f>'Team Scores 2021'!M21</f>
        <v>3.8</v>
      </c>
      <c r="V31" s="7" cm="1">
        <f t="array" ref="V31:Y35">'Team Scores 2021'!AH21:AK25</f>
        <v>3</v>
      </c>
      <c r="W31" s="7">
        <v>3.4</v>
      </c>
      <c r="X31" s="7">
        <v>4.2</v>
      </c>
      <c r="Y31" s="7">
        <v>2.8</v>
      </c>
      <c r="Z31" s="7"/>
      <c r="AA31" s="7"/>
      <c r="AB31" s="5"/>
      <c r="AC31" s="7">
        <f t="shared" ref="AC31:AR35" si="10">$D31*J31</f>
        <v>45</v>
      </c>
      <c r="AD31" s="7">
        <f t="shared" si="10"/>
        <v>69</v>
      </c>
      <c r="AE31" s="7">
        <f t="shared" si="10"/>
        <v>39</v>
      </c>
      <c r="AF31" s="7">
        <f t="shared" si="10"/>
        <v>33</v>
      </c>
      <c r="AG31" s="7">
        <f t="shared" si="10"/>
        <v>48</v>
      </c>
      <c r="AH31" s="7">
        <f t="shared" si="10"/>
        <v>72</v>
      </c>
      <c r="AI31" s="7">
        <f t="shared" si="10"/>
        <v>21</v>
      </c>
      <c r="AJ31" s="7">
        <f t="shared" si="10"/>
        <v>45</v>
      </c>
      <c r="AK31" s="7">
        <f t="shared" si="10"/>
        <v>63</v>
      </c>
      <c r="AL31" s="7">
        <f t="shared" si="10"/>
        <v>63</v>
      </c>
      <c r="AM31" s="7">
        <f t="shared" si="10"/>
        <v>63</v>
      </c>
      <c r="AN31" s="7">
        <f t="shared" si="10"/>
        <v>57</v>
      </c>
      <c r="AO31" s="7">
        <f t="shared" si="10"/>
        <v>45</v>
      </c>
      <c r="AP31" s="7">
        <f t="shared" si="10"/>
        <v>51</v>
      </c>
      <c r="AQ31" s="7">
        <f t="shared" si="10"/>
        <v>63</v>
      </c>
      <c r="AR31" s="7">
        <f t="shared" si="10"/>
        <v>42</v>
      </c>
    </row>
    <row r="32" spans="1:44" ht="15.75" x14ac:dyDescent="0.25">
      <c r="A32" s="16" t="s">
        <v>54</v>
      </c>
      <c r="B32" s="32"/>
      <c r="C32" s="56"/>
      <c r="D32" s="51">
        <v>15</v>
      </c>
      <c r="E32" s="51">
        <v>3</v>
      </c>
      <c r="F32" s="51">
        <v>5</v>
      </c>
      <c r="G32" s="51">
        <v>3</v>
      </c>
      <c r="H32" s="51">
        <v>3</v>
      </c>
      <c r="I32" s="51">
        <v>2</v>
      </c>
      <c r="J32" s="7">
        <f>'Team Scores 2021'!B22</f>
        <v>3.8</v>
      </c>
      <c r="K32" s="7">
        <f>'Team Scores 2021'!C22</f>
        <v>4.4000000000000004</v>
      </c>
      <c r="L32" s="7">
        <f>'Team Scores 2021'!D22</f>
        <v>2.2000000000000002</v>
      </c>
      <c r="M32" s="7">
        <f>'Team Scores 2021'!E22</f>
        <v>3</v>
      </c>
      <c r="N32" s="7">
        <f>'Team Scores 2021'!F22</f>
        <v>2.2000000000000002</v>
      </c>
      <c r="O32" s="7">
        <f>'Team Scores 2021'!G22</f>
        <v>4.8</v>
      </c>
      <c r="P32" s="7">
        <f>'Team Scores 2021'!H22</f>
        <v>1.8</v>
      </c>
      <c r="Q32" s="7">
        <f>'Team Scores 2021'!I22</f>
        <v>2.8</v>
      </c>
      <c r="R32" s="7">
        <f>'Team Scores 2021'!J22</f>
        <v>3.4</v>
      </c>
      <c r="S32" s="7">
        <f>'Team Scores 2021'!K22</f>
        <v>3.4</v>
      </c>
      <c r="T32" s="7">
        <f>'Team Scores 2021'!L22</f>
        <v>3.6</v>
      </c>
      <c r="U32" s="7">
        <f>'Team Scores 2021'!M22</f>
        <v>2.6</v>
      </c>
      <c r="V32" s="7">
        <v>3.2</v>
      </c>
      <c r="W32" s="7">
        <v>4.2</v>
      </c>
      <c r="X32" s="7">
        <v>4.4000000000000004</v>
      </c>
      <c r="Y32" s="7">
        <v>3</v>
      </c>
      <c r="Z32" s="7"/>
      <c r="AA32" s="7"/>
      <c r="AB32" s="5"/>
      <c r="AC32" s="7">
        <f t="shared" si="10"/>
        <v>57</v>
      </c>
      <c r="AD32" s="7">
        <f t="shared" si="10"/>
        <v>66</v>
      </c>
      <c r="AE32" s="7">
        <f t="shared" si="10"/>
        <v>33</v>
      </c>
      <c r="AF32" s="7">
        <f t="shared" si="10"/>
        <v>45</v>
      </c>
      <c r="AG32" s="7">
        <f t="shared" si="10"/>
        <v>33</v>
      </c>
      <c r="AH32" s="7">
        <f t="shared" si="10"/>
        <v>72</v>
      </c>
      <c r="AI32" s="7">
        <f t="shared" si="10"/>
        <v>27</v>
      </c>
      <c r="AJ32" s="7">
        <f t="shared" si="10"/>
        <v>42</v>
      </c>
      <c r="AK32" s="7">
        <f t="shared" si="10"/>
        <v>51</v>
      </c>
      <c r="AL32" s="7">
        <f t="shared" si="10"/>
        <v>51</v>
      </c>
      <c r="AM32" s="7">
        <f t="shared" si="10"/>
        <v>54</v>
      </c>
      <c r="AN32" s="7">
        <f t="shared" si="10"/>
        <v>39</v>
      </c>
      <c r="AO32" s="7">
        <f t="shared" si="10"/>
        <v>48</v>
      </c>
      <c r="AP32" s="7">
        <f t="shared" si="10"/>
        <v>63</v>
      </c>
      <c r="AQ32" s="7">
        <f t="shared" si="10"/>
        <v>66</v>
      </c>
      <c r="AR32" s="7">
        <f t="shared" si="10"/>
        <v>45</v>
      </c>
    </row>
    <row r="33" spans="1:44" ht="30" x14ac:dyDescent="0.25">
      <c r="A33" s="16" t="s">
        <v>55</v>
      </c>
      <c r="B33" s="32"/>
      <c r="C33" s="56"/>
      <c r="D33" s="51">
        <v>5</v>
      </c>
      <c r="E33" s="51">
        <v>3</v>
      </c>
      <c r="F33" s="51">
        <v>3</v>
      </c>
      <c r="G33" s="51">
        <v>4</v>
      </c>
      <c r="H33" s="51">
        <v>4</v>
      </c>
      <c r="I33" s="51">
        <v>2</v>
      </c>
      <c r="J33" s="7">
        <f>'Team Scores 2021'!B23</f>
        <v>2</v>
      </c>
      <c r="K33" s="7">
        <f>'Team Scores 2021'!C23</f>
        <v>4</v>
      </c>
      <c r="L33" s="7">
        <f>'Team Scores 2021'!D23</f>
        <v>2.8</v>
      </c>
      <c r="M33" s="7">
        <f>'Team Scores 2021'!E23</f>
        <v>2</v>
      </c>
      <c r="N33" s="7">
        <f>'Team Scores 2021'!F23</f>
        <v>3.4</v>
      </c>
      <c r="O33" s="7">
        <f>'Team Scores 2021'!G23</f>
        <v>4</v>
      </c>
      <c r="P33" s="7">
        <f>'Team Scores 2021'!H23</f>
        <v>2</v>
      </c>
      <c r="Q33" s="7">
        <f>'Team Scores 2021'!I23</f>
        <v>2.6</v>
      </c>
      <c r="R33" s="7">
        <f>'Team Scores 2021'!J23</f>
        <v>3.6</v>
      </c>
      <c r="S33" s="7">
        <f>'Team Scores 2021'!K23</f>
        <v>3.6</v>
      </c>
      <c r="T33" s="7">
        <f>'Team Scores 2021'!L23</f>
        <v>3.6</v>
      </c>
      <c r="U33" s="7">
        <f>'Team Scores 2021'!M23</f>
        <v>2.8</v>
      </c>
      <c r="V33" s="7">
        <v>1.4</v>
      </c>
      <c r="W33" s="7">
        <v>2.2000000000000002</v>
      </c>
      <c r="X33" s="7">
        <v>3.2</v>
      </c>
      <c r="Y33" s="7">
        <v>2.4</v>
      </c>
      <c r="Z33" s="7"/>
      <c r="AA33" s="7"/>
      <c r="AB33" s="5"/>
      <c r="AC33" s="7">
        <f t="shared" si="10"/>
        <v>10</v>
      </c>
      <c r="AD33" s="7">
        <f t="shared" si="10"/>
        <v>20</v>
      </c>
      <c r="AE33" s="7">
        <f t="shared" si="10"/>
        <v>14</v>
      </c>
      <c r="AF33" s="7">
        <f t="shared" si="10"/>
        <v>10</v>
      </c>
      <c r="AG33" s="7">
        <f t="shared" si="10"/>
        <v>17</v>
      </c>
      <c r="AH33" s="7">
        <f t="shared" si="10"/>
        <v>20</v>
      </c>
      <c r="AI33" s="7">
        <f t="shared" si="10"/>
        <v>10</v>
      </c>
      <c r="AJ33" s="7">
        <f t="shared" si="10"/>
        <v>13</v>
      </c>
      <c r="AK33" s="7">
        <f t="shared" si="10"/>
        <v>18</v>
      </c>
      <c r="AL33" s="7">
        <f t="shared" si="10"/>
        <v>18</v>
      </c>
      <c r="AM33" s="7">
        <f t="shared" si="10"/>
        <v>18</v>
      </c>
      <c r="AN33" s="7">
        <f t="shared" si="10"/>
        <v>14</v>
      </c>
      <c r="AO33" s="7">
        <f t="shared" si="10"/>
        <v>7</v>
      </c>
      <c r="AP33" s="7">
        <f t="shared" si="10"/>
        <v>11</v>
      </c>
      <c r="AQ33" s="7">
        <f t="shared" si="10"/>
        <v>16</v>
      </c>
      <c r="AR33" s="7">
        <f t="shared" si="10"/>
        <v>12</v>
      </c>
    </row>
    <row r="34" spans="1:44" ht="15.75" x14ac:dyDescent="0.25">
      <c r="A34" s="16" t="s">
        <v>56</v>
      </c>
      <c r="B34" s="32"/>
      <c r="C34" s="56"/>
      <c r="D34" s="51">
        <v>10</v>
      </c>
      <c r="E34" s="51">
        <v>3</v>
      </c>
      <c r="F34" s="51">
        <v>4</v>
      </c>
      <c r="G34" s="51">
        <v>2</v>
      </c>
      <c r="H34" s="51">
        <v>4</v>
      </c>
      <c r="I34" s="51">
        <v>2</v>
      </c>
      <c r="J34" s="7">
        <f>'Team Scores 2021'!B24</f>
        <v>1.6</v>
      </c>
      <c r="K34" s="7">
        <f>'Team Scores 2021'!C24</f>
        <v>3</v>
      </c>
      <c r="L34" s="7">
        <f>'Team Scores 2021'!D24</f>
        <v>2.2000000000000002</v>
      </c>
      <c r="M34" s="7">
        <f>'Team Scores 2021'!E24</f>
        <v>2.2000000000000002</v>
      </c>
      <c r="N34" s="7">
        <f>'Team Scores 2021'!F24</f>
        <v>3.6</v>
      </c>
      <c r="O34" s="7">
        <f>'Team Scores 2021'!G24</f>
        <v>3.8</v>
      </c>
      <c r="P34" s="7">
        <f>'Team Scores 2021'!H24</f>
        <v>2</v>
      </c>
      <c r="Q34" s="7">
        <f>'Team Scores 2021'!I24</f>
        <v>2.4</v>
      </c>
      <c r="R34" s="7">
        <f>'Team Scores 2021'!J24</f>
        <v>3.2</v>
      </c>
      <c r="S34" s="7">
        <f>'Team Scores 2021'!K24</f>
        <v>3.2</v>
      </c>
      <c r="T34" s="7">
        <f>'Team Scores 2021'!L24</f>
        <v>3.4</v>
      </c>
      <c r="U34" s="7">
        <f>'Team Scores 2021'!M24</f>
        <v>3.4</v>
      </c>
      <c r="V34" s="7">
        <v>3</v>
      </c>
      <c r="W34" s="7">
        <v>2.4</v>
      </c>
      <c r="X34" s="7">
        <v>3.6</v>
      </c>
      <c r="Y34" s="7">
        <v>2.4</v>
      </c>
      <c r="Z34" s="7"/>
      <c r="AA34" s="7"/>
      <c r="AB34" s="5"/>
      <c r="AC34" s="7">
        <f t="shared" si="10"/>
        <v>16</v>
      </c>
      <c r="AD34" s="7">
        <f t="shared" si="10"/>
        <v>30</v>
      </c>
      <c r="AE34" s="7">
        <f t="shared" si="10"/>
        <v>22</v>
      </c>
      <c r="AF34" s="7">
        <f t="shared" si="10"/>
        <v>22</v>
      </c>
      <c r="AG34" s="7">
        <f t="shared" si="10"/>
        <v>36</v>
      </c>
      <c r="AH34" s="7">
        <f t="shared" si="10"/>
        <v>38</v>
      </c>
      <c r="AI34" s="7">
        <f t="shared" si="10"/>
        <v>20</v>
      </c>
      <c r="AJ34" s="7">
        <f t="shared" si="10"/>
        <v>24</v>
      </c>
      <c r="AK34" s="7">
        <f t="shared" si="10"/>
        <v>32</v>
      </c>
      <c r="AL34" s="7">
        <f t="shared" si="10"/>
        <v>32</v>
      </c>
      <c r="AM34" s="7">
        <f t="shared" si="10"/>
        <v>34</v>
      </c>
      <c r="AN34" s="7">
        <f t="shared" si="10"/>
        <v>34</v>
      </c>
      <c r="AO34" s="7">
        <f t="shared" si="10"/>
        <v>30</v>
      </c>
      <c r="AP34" s="7">
        <f t="shared" si="10"/>
        <v>24</v>
      </c>
      <c r="AQ34" s="7">
        <f t="shared" si="10"/>
        <v>36</v>
      </c>
      <c r="AR34" s="7">
        <f t="shared" si="10"/>
        <v>24</v>
      </c>
    </row>
    <row r="35" spans="1:44" ht="15.75" x14ac:dyDescent="0.25">
      <c r="A35" s="16" t="s">
        <v>57</v>
      </c>
      <c r="B35" s="32"/>
      <c r="C35" s="56"/>
      <c r="D35" s="51">
        <v>10</v>
      </c>
      <c r="E35" s="51">
        <v>2</v>
      </c>
      <c r="F35" s="51">
        <v>2</v>
      </c>
      <c r="G35" s="51">
        <v>2</v>
      </c>
      <c r="H35" s="51">
        <v>2</v>
      </c>
      <c r="I35" s="51">
        <v>1</v>
      </c>
      <c r="J35" s="7">
        <f>'Team Scores 2021'!B25</f>
        <v>3.5</v>
      </c>
      <c r="K35" s="7">
        <f>'Team Scores 2021'!C25</f>
        <v>3</v>
      </c>
      <c r="L35" s="7">
        <f>'Team Scores 2021'!D25</f>
        <v>3.33</v>
      </c>
      <c r="M35" s="7">
        <f>'Team Scores 2021'!E25</f>
        <v>3</v>
      </c>
      <c r="N35" s="7">
        <f>'Team Scores 2021'!F25</f>
        <v>3</v>
      </c>
      <c r="O35" s="7">
        <f>'Team Scores 2021'!G25</f>
        <v>3.33</v>
      </c>
      <c r="P35" s="7">
        <f>'Team Scores 2021'!H25</f>
        <v>2.67</v>
      </c>
      <c r="Q35" s="7">
        <f>'Team Scores 2021'!I25</f>
        <v>3.17</v>
      </c>
      <c r="R35" s="7">
        <f>'Team Scores 2021'!J25</f>
        <v>2.67</v>
      </c>
      <c r="S35" s="7">
        <f>'Team Scores 2021'!K25</f>
        <v>3</v>
      </c>
      <c r="T35" s="7">
        <f>'Team Scores 2021'!L25</f>
        <v>3.5</v>
      </c>
      <c r="U35" s="7">
        <f>'Team Scores 2021'!M25</f>
        <v>3.17</v>
      </c>
      <c r="V35" s="7">
        <v>1.6</v>
      </c>
      <c r="W35" s="7">
        <v>2</v>
      </c>
      <c r="X35" s="7">
        <v>2.4</v>
      </c>
      <c r="Y35" s="7">
        <v>2</v>
      </c>
      <c r="Z35" s="7"/>
      <c r="AA35" s="7"/>
      <c r="AB35" s="5"/>
      <c r="AC35" s="7">
        <f t="shared" si="10"/>
        <v>35</v>
      </c>
      <c r="AD35" s="7">
        <f t="shared" si="10"/>
        <v>30</v>
      </c>
      <c r="AE35" s="7">
        <f t="shared" si="10"/>
        <v>33.299999999999997</v>
      </c>
      <c r="AF35" s="7">
        <f t="shared" si="10"/>
        <v>30</v>
      </c>
      <c r="AG35" s="7">
        <f t="shared" si="10"/>
        <v>30</v>
      </c>
      <c r="AH35" s="7">
        <f t="shared" si="10"/>
        <v>33.299999999999997</v>
      </c>
      <c r="AI35" s="7">
        <f t="shared" si="10"/>
        <v>26.7</v>
      </c>
      <c r="AJ35" s="7">
        <f t="shared" si="10"/>
        <v>31.7</v>
      </c>
      <c r="AK35" s="7">
        <f t="shared" si="10"/>
        <v>26.7</v>
      </c>
      <c r="AL35" s="7">
        <f t="shared" si="10"/>
        <v>30</v>
      </c>
      <c r="AM35" s="7">
        <f t="shared" si="10"/>
        <v>35</v>
      </c>
      <c r="AN35" s="7">
        <f t="shared" si="10"/>
        <v>31.7</v>
      </c>
      <c r="AO35" s="7">
        <f t="shared" si="10"/>
        <v>16</v>
      </c>
      <c r="AP35" s="7">
        <f t="shared" si="10"/>
        <v>20</v>
      </c>
      <c r="AQ35" s="7">
        <f t="shared" si="10"/>
        <v>24</v>
      </c>
      <c r="AR35" s="7">
        <f t="shared" si="10"/>
        <v>20</v>
      </c>
    </row>
    <row r="36" spans="1:44" ht="15.75" x14ac:dyDescent="0.25">
      <c r="A36" s="10" t="s">
        <v>59</v>
      </c>
      <c r="B36" s="27">
        <v>5</v>
      </c>
      <c r="C36" s="57">
        <v>10</v>
      </c>
      <c r="D36" s="32"/>
      <c r="E36" s="32"/>
      <c r="F36" s="32"/>
      <c r="G36" s="32"/>
      <c r="H36" s="32"/>
      <c r="I36" s="32"/>
      <c r="J36" s="7"/>
      <c r="K36" s="7"/>
      <c r="L36" s="7"/>
      <c r="M36" s="7"/>
      <c r="N36" s="7"/>
      <c r="O36" s="7"/>
      <c r="P36" s="7"/>
      <c r="Q36" s="7"/>
      <c r="R36" s="7"/>
      <c r="S36" s="7"/>
      <c r="T36" s="7"/>
      <c r="U36" s="7"/>
      <c r="V36" s="7"/>
      <c r="W36" s="7"/>
      <c r="X36" s="7"/>
      <c r="Y36" s="7"/>
      <c r="Z36" s="7"/>
      <c r="AA36" s="7"/>
      <c r="AB36" s="5"/>
      <c r="AC36" s="5">
        <f>AC37+AC38+AC40</f>
        <v>87</v>
      </c>
      <c r="AD36" s="5">
        <f t="shared" ref="AD36:AR36" si="11">AD37+AD38+AD40</f>
        <v>63.2</v>
      </c>
      <c r="AE36" s="5">
        <f t="shared" si="11"/>
        <v>51.2</v>
      </c>
      <c r="AF36" s="5">
        <f t="shared" si="11"/>
        <v>93.2</v>
      </c>
      <c r="AG36" s="5">
        <f t="shared" si="11"/>
        <v>52</v>
      </c>
      <c r="AH36" s="5">
        <f t="shared" si="11"/>
        <v>44.8</v>
      </c>
      <c r="AI36" s="5">
        <f t="shared" si="11"/>
        <v>98.6</v>
      </c>
      <c r="AJ36" s="5">
        <f t="shared" si="11"/>
        <v>52.2</v>
      </c>
      <c r="AK36" s="5">
        <f t="shared" si="11"/>
        <v>49</v>
      </c>
      <c r="AL36" s="5">
        <f t="shared" si="11"/>
        <v>42.6</v>
      </c>
      <c r="AM36" s="5">
        <f t="shared" si="11"/>
        <v>49.599999999999994</v>
      </c>
      <c r="AN36" s="5">
        <f t="shared" si="11"/>
        <v>50.2</v>
      </c>
      <c r="AO36" s="5">
        <f>AO37+AO38+AO40</f>
        <v>46</v>
      </c>
      <c r="AP36" s="5">
        <f t="shared" si="11"/>
        <v>29</v>
      </c>
      <c r="AQ36" s="5">
        <f t="shared" si="11"/>
        <v>20.6</v>
      </c>
      <c r="AR36" s="5">
        <f t="shared" si="11"/>
        <v>34.400000000000006</v>
      </c>
    </row>
    <row r="37" spans="1:44" ht="15.75" x14ac:dyDescent="0.25">
      <c r="A37" s="16" t="s">
        <v>60</v>
      </c>
      <c r="B37" s="32"/>
      <c r="C37" s="56"/>
      <c r="D37" s="51">
        <v>10</v>
      </c>
      <c r="E37" s="51">
        <v>3</v>
      </c>
      <c r="F37" s="51">
        <v>1</v>
      </c>
      <c r="G37" s="51">
        <v>1</v>
      </c>
      <c r="H37" s="51">
        <v>4</v>
      </c>
      <c r="I37" s="51">
        <v>1</v>
      </c>
      <c r="J37" s="7">
        <f>'Team Scores 2021'!B27</f>
        <v>3.2</v>
      </c>
      <c r="K37" s="7">
        <f>'Team Scores 2021'!C27</f>
        <v>1.6</v>
      </c>
      <c r="L37" s="7">
        <f>'Team Scores 2021'!D27</f>
        <v>1.6</v>
      </c>
      <c r="M37" s="7">
        <f>'Team Scores 2021'!E27</f>
        <v>3.6</v>
      </c>
      <c r="N37" s="7">
        <f>'Team Scores 2021'!F27</f>
        <v>1.2</v>
      </c>
      <c r="O37" s="7">
        <f>'Team Scores 2021'!G27</f>
        <v>1.2</v>
      </c>
      <c r="P37" s="7">
        <f>'Team Scores 2021'!H27</f>
        <v>4.5999999999999996</v>
      </c>
      <c r="Q37" s="7">
        <f>'Team Scores 2021'!I27</f>
        <v>1</v>
      </c>
      <c r="R37" s="7">
        <f>'Team Scores 2021'!J27</f>
        <v>1.6</v>
      </c>
      <c r="S37" s="7">
        <f>'Team Scores 2021'!K27</f>
        <v>1.2</v>
      </c>
      <c r="T37" s="7">
        <f>'Team Scores 2021'!L27</f>
        <v>1.2</v>
      </c>
      <c r="U37" s="7">
        <f>'Team Scores 2021'!M27</f>
        <v>1.6</v>
      </c>
      <c r="V37" s="7" cm="1">
        <f t="array" ref="V37:Y39">'Team Scores 2021'!AH27:AK29</f>
        <v>1.8</v>
      </c>
      <c r="W37" s="7">
        <v>0.8</v>
      </c>
      <c r="X37" s="7">
        <v>0.8</v>
      </c>
      <c r="Y37" s="7">
        <v>1.2</v>
      </c>
      <c r="Z37" s="7"/>
      <c r="AA37" s="7"/>
      <c r="AB37" s="5"/>
      <c r="AC37" s="7">
        <f t="shared" ref="AC37:AR40" si="12">$D37*J37</f>
        <v>32</v>
      </c>
      <c r="AD37" s="7">
        <f t="shared" si="12"/>
        <v>16</v>
      </c>
      <c r="AE37" s="7">
        <f t="shared" si="12"/>
        <v>16</v>
      </c>
      <c r="AF37" s="7">
        <f t="shared" si="12"/>
        <v>36</v>
      </c>
      <c r="AG37" s="7">
        <f t="shared" si="12"/>
        <v>12</v>
      </c>
      <c r="AH37" s="7">
        <f t="shared" si="12"/>
        <v>12</v>
      </c>
      <c r="AI37" s="7">
        <f t="shared" si="12"/>
        <v>46</v>
      </c>
      <c r="AJ37" s="7">
        <f t="shared" si="12"/>
        <v>10</v>
      </c>
      <c r="AK37" s="7">
        <f t="shared" si="12"/>
        <v>16</v>
      </c>
      <c r="AL37" s="7">
        <f t="shared" si="12"/>
        <v>12</v>
      </c>
      <c r="AM37" s="7">
        <f t="shared" si="12"/>
        <v>12</v>
      </c>
      <c r="AN37" s="7">
        <f t="shared" si="12"/>
        <v>16</v>
      </c>
      <c r="AO37" s="7">
        <f t="shared" si="12"/>
        <v>18</v>
      </c>
      <c r="AP37" s="7">
        <f t="shared" si="12"/>
        <v>8</v>
      </c>
      <c r="AQ37" s="7">
        <f t="shared" si="12"/>
        <v>8</v>
      </c>
      <c r="AR37" s="7">
        <f t="shared" si="12"/>
        <v>12</v>
      </c>
    </row>
    <row r="38" spans="1:44" ht="15.75" x14ac:dyDescent="0.25">
      <c r="A38" s="16" t="s">
        <v>61</v>
      </c>
      <c r="B38" s="32"/>
      <c r="C38" s="56"/>
      <c r="D38" s="51">
        <v>7</v>
      </c>
      <c r="E38" s="51">
        <v>4</v>
      </c>
      <c r="F38" s="51">
        <v>5</v>
      </c>
      <c r="G38" s="51">
        <v>3</v>
      </c>
      <c r="H38" s="51">
        <v>4</v>
      </c>
      <c r="I38" s="51">
        <v>3</v>
      </c>
      <c r="J38" s="7">
        <f>'Team Scores 2021'!B28</f>
        <v>3</v>
      </c>
      <c r="K38" s="7">
        <f>'Team Scores 2021'!C28</f>
        <v>3.6</v>
      </c>
      <c r="L38" s="7">
        <f>'Team Scores 2021'!D28</f>
        <v>1.6</v>
      </c>
      <c r="M38" s="7">
        <f>'Team Scores 2021'!E28</f>
        <v>3.6</v>
      </c>
      <c r="N38" s="7">
        <f>'Team Scores 2021'!F28</f>
        <v>2</v>
      </c>
      <c r="O38" s="7">
        <f>'Team Scores 2021'!G28</f>
        <v>2.4</v>
      </c>
      <c r="P38" s="7">
        <f>'Team Scores 2021'!H28</f>
        <v>3.8</v>
      </c>
      <c r="Q38" s="7">
        <f>'Team Scores 2021'!I28</f>
        <v>2.6</v>
      </c>
      <c r="R38" s="7">
        <f>'Team Scores 2021'!J28</f>
        <v>3</v>
      </c>
      <c r="S38" s="7">
        <f>'Team Scores 2021'!K28</f>
        <v>1.8</v>
      </c>
      <c r="T38" s="7">
        <f>'Team Scores 2021'!L28</f>
        <v>2.8</v>
      </c>
      <c r="U38" s="7">
        <f>'Team Scores 2021'!M28</f>
        <v>2.6</v>
      </c>
      <c r="V38" s="7">
        <v>4</v>
      </c>
      <c r="W38" s="7">
        <v>3</v>
      </c>
      <c r="X38" s="7">
        <v>1.8</v>
      </c>
      <c r="Y38" s="7">
        <v>3.2</v>
      </c>
      <c r="Z38" s="7"/>
      <c r="AA38" s="7"/>
      <c r="AB38" s="5"/>
      <c r="AC38" s="7">
        <f t="shared" si="12"/>
        <v>21</v>
      </c>
      <c r="AD38" s="7">
        <f t="shared" si="12"/>
        <v>25.2</v>
      </c>
      <c r="AE38" s="7">
        <f t="shared" si="12"/>
        <v>11.200000000000001</v>
      </c>
      <c r="AF38" s="7">
        <f t="shared" si="12"/>
        <v>25.2</v>
      </c>
      <c r="AG38" s="7">
        <f t="shared" si="12"/>
        <v>14</v>
      </c>
      <c r="AH38" s="7">
        <f t="shared" si="12"/>
        <v>16.8</v>
      </c>
      <c r="AI38" s="7">
        <f t="shared" si="12"/>
        <v>26.599999999999998</v>
      </c>
      <c r="AJ38" s="7">
        <f t="shared" si="12"/>
        <v>18.2</v>
      </c>
      <c r="AK38" s="7">
        <f t="shared" si="12"/>
        <v>21</v>
      </c>
      <c r="AL38" s="7">
        <f t="shared" si="12"/>
        <v>12.6</v>
      </c>
      <c r="AM38" s="7">
        <f t="shared" si="12"/>
        <v>19.599999999999998</v>
      </c>
      <c r="AN38" s="7">
        <f t="shared" si="12"/>
        <v>18.2</v>
      </c>
      <c r="AO38" s="7">
        <f t="shared" si="12"/>
        <v>28</v>
      </c>
      <c r="AP38" s="7">
        <f t="shared" si="12"/>
        <v>21</v>
      </c>
      <c r="AQ38" s="7">
        <f t="shared" si="12"/>
        <v>12.6</v>
      </c>
      <c r="AR38" s="7">
        <f t="shared" si="12"/>
        <v>22.400000000000002</v>
      </c>
    </row>
    <row r="39" spans="1:44" ht="15.75" x14ac:dyDescent="0.25">
      <c r="A39" s="16" t="s">
        <v>62</v>
      </c>
      <c r="B39" s="32"/>
      <c r="C39" s="56"/>
      <c r="D39" s="51">
        <v>5</v>
      </c>
      <c r="E39" s="51">
        <v>3</v>
      </c>
      <c r="F39" s="51">
        <v>2</v>
      </c>
      <c r="G39" s="51">
        <v>2</v>
      </c>
      <c r="H39" s="51">
        <v>4</v>
      </c>
      <c r="I39" s="51">
        <v>1</v>
      </c>
      <c r="J39" s="7"/>
      <c r="K39" s="7"/>
      <c r="L39" s="7"/>
      <c r="M39" s="7"/>
      <c r="N39" s="7"/>
      <c r="O39" s="7"/>
      <c r="P39" s="7"/>
      <c r="Q39" s="7"/>
      <c r="R39" s="7"/>
      <c r="S39" s="7"/>
      <c r="T39" s="7"/>
      <c r="U39" s="7"/>
      <c r="V39" s="7">
        <v>3.2</v>
      </c>
      <c r="W39" s="7">
        <v>2.6</v>
      </c>
      <c r="X39" s="7">
        <v>1.8</v>
      </c>
      <c r="Y39" s="7">
        <v>2</v>
      </c>
      <c r="Z39" s="7"/>
      <c r="AA39" s="7"/>
      <c r="AB39" s="5"/>
      <c r="AC39" s="7"/>
      <c r="AD39" s="7"/>
      <c r="AE39" s="7"/>
      <c r="AF39" s="7"/>
      <c r="AG39" s="7"/>
      <c r="AH39" s="7"/>
      <c r="AI39" s="7"/>
      <c r="AJ39" s="7"/>
      <c r="AK39" s="7"/>
      <c r="AL39" s="7"/>
      <c r="AM39" s="7"/>
      <c r="AN39" s="7"/>
      <c r="AO39" s="7"/>
      <c r="AP39" s="7"/>
      <c r="AQ39" s="7"/>
      <c r="AR39" s="7"/>
    </row>
    <row r="40" spans="1:44" ht="30" x14ac:dyDescent="0.25">
      <c r="A40" s="16" t="s">
        <v>63</v>
      </c>
      <c r="B40" s="32"/>
      <c r="C40" s="56"/>
      <c r="D40" s="51">
        <v>10</v>
      </c>
      <c r="E40" s="51">
        <v>3</v>
      </c>
      <c r="F40" s="51">
        <v>4</v>
      </c>
      <c r="G40" s="51">
        <v>2</v>
      </c>
      <c r="H40" s="51">
        <v>3</v>
      </c>
      <c r="I40" s="51">
        <v>1</v>
      </c>
      <c r="J40" s="7">
        <f>'Team Scores 2021'!B29</f>
        <v>3.4</v>
      </c>
      <c r="K40" s="7">
        <f>'Team Scores 2021'!C29</f>
        <v>2.2000000000000002</v>
      </c>
      <c r="L40" s="7">
        <f>'Team Scores 2021'!D29</f>
        <v>2.4</v>
      </c>
      <c r="M40" s="7">
        <f>'Team Scores 2021'!E29</f>
        <v>3.2</v>
      </c>
      <c r="N40" s="7">
        <f>'Team Scores 2021'!F29</f>
        <v>2.6</v>
      </c>
      <c r="O40" s="7">
        <f>'Team Scores 2021'!G29</f>
        <v>1.6</v>
      </c>
      <c r="P40" s="7">
        <f>'Team Scores 2021'!H29</f>
        <v>2.6</v>
      </c>
      <c r="Q40" s="7">
        <f>'Team Scores 2021'!I29</f>
        <v>2.4</v>
      </c>
      <c r="R40" s="7">
        <f>'Team Scores 2021'!J29</f>
        <v>1.2</v>
      </c>
      <c r="S40" s="7">
        <f>'Team Scores 2021'!K29</f>
        <v>1.8</v>
      </c>
      <c r="T40" s="7">
        <f>'Team Scores 2021'!L29</f>
        <v>1.8</v>
      </c>
      <c r="U40" s="7">
        <f>'Team Scores 2021'!M29</f>
        <v>1.6</v>
      </c>
      <c r="V40" s="7"/>
      <c r="W40" s="7"/>
      <c r="X40" s="7"/>
      <c r="Y40" s="7"/>
      <c r="Z40" s="7"/>
      <c r="AA40" s="7"/>
      <c r="AB40" s="5"/>
      <c r="AC40" s="7">
        <f t="shared" ref="AC40:AN40" si="13">$D40*J40</f>
        <v>34</v>
      </c>
      <c r="AD40" s="7">
        <f t="shared" si="13"/>
        <v>22</v>
      </c>
      <c r="AE40" s="7">
        <f t="shared" si="13"/>
        <v>24</v>
      </c>
      <c r="AF40" s="7">
        <f t="shared" si="13"/>
        <v>32</v>
      </c>
      <c r="AG40" s="7">
        <f t="shared" si="13"/>
        <v>26</v>
      </c>
      <c r="AH40" s="7">
        <f t="shared" si="13"/>
        <v>16</v>
      </c>
      <c r="AI40" s="7">
        <f t="shared" si="13"/>
        <v>26</v>
      </c>
      <c r="AJ40" s="7">
        <f t="shared" si="13"/>
        <v>24</v>
      </c>
      <c r="AK40" s="7">
        <f t="shared" si="13"/>
        <v>12</v>
      </c>
      <c r="AL40" s="7">
        <f t="shared" si="13"/>
        <v>18</v>
      </c>
      <c r="AM40" s="7">
        <f t="shared" si="13"/>
        <v>18</v>
      </c>
      <c r="AN40" s="7">
        <f t="shared" si="13"/>
        <v>16</v>
      </c>
      <c r="AO40" s="7">
        <f t="shared" si="12"/>
        <v>0</v>
      </c>
      <c r="AP40" s="7">
        <f t="shared" si="12"/>
        <v>0</v>
      </c>
      <c r="AQ40" s="7">
        <f t="shared" si="12"/>
        <v>0</v>
      </c>
      <c r="AR40" s="7">
        <f t="shared" si="12"/>
        <v>0</v>
      </c>
    </row>
    <row r="41" spans="1:44" ht="15.75" x14ac:dyDescent="0.25">
      <c r="A41" s="10" t="s">
        <v>65</v>
      </c>
      <c r="B41" s="27">
        <v>9</v>
      </c>
      <c r="C41" s="57">
        <v>5</v>
      </c>
      <c r="D41" s="32"/>
      <c r="E41" s="32"/>
      <c r="F41" s="32"/>
      <c r="G41" s="32"/>
      <c r="H41" s="32"/>
      <c r="I41" s="32"/>
      <c r="J41" s="7"/>
      <c r="K41" s="7"/>
      <c r="L41" s="7"/>
      <c r="M41" s="7"/>
      <c r="N41" s="7"/>
      <c r="O41" s="7"/>
      <c r="P41" s="7"/>
      <c r="Q41" s="7"/>
      <c r="R41" s="7"/>
      <c r="S41" s="7"/>
      <c r="T41" s="7"/>
      <c r="U41" s="7"/>
      <c r="V41" s="7"/>
      <c r="W41" s="7"/>
      <c r="X41" s="7"/>
      <c r="Y41" s="7"/>
      <c r="Z41" s="7"/>
      <c r="AA41" s="7"/>
      <c r="AB41" s="5"/>
      <c r="AC41" s="5">
        <f>AC42+AC43</f>
        <v>41</v>
      </c>
      <c r="AD41" s="5">
        <f t="shared" ref="AD41:AR41" si="14">AD42+AD43</f>
        <v>31</v>
      </c>
      <c r="AE41" s="5">
        <f t="shared" si="14"/>
        <v>29</v>
      </c>
      <c r="AF41" s="5">
        <f t="shared" si="14"/>
        <v>36</v>
      </c>
      <c r="AG41" s="5">
        <f t="shared" si="14"/>
        <v>22</v>
      </c>
      <c r="AH41" s="5">
        <f t="shared" si="14"/>
        <v>35</v>
      </c>
      <c r="AI41" s="5">
        <f t="shared" si="14"/>
        <v>22</v>
      </c>
      <c r="AJ41" s="5">
        <f t="shared" si="14"/>
        <v>25</v>
      </c>
      <c r="AK41" s="5">
        <f t="shared" si="14"/>
        <v>28</v>
      </c>
      <c r="AL41" s="5">
        <f t="shared" si="14"/>
        <v>26</v>
      </c>
      <c r="AM41" s="5">
        <f t="shared" si="14"/>
        <v>30</v>
      </c>
      <c r="AN41" s="5">
        <f t="shared" si="14"/>
        <v>24</v>
      </c>
      <c r="AO41" s="5">
        <f>AO42+AO43</f>
        <v>24</v>
      </c>
      <c r="AP41" s="5">
        <f t="shared" si="14"/>
        <v>30</v>
      </c>
      <c r="AQ41" s="5">
        <f t="shared" si="14"/>
        <v>24</v>
      </c>
      <c r="AR41" s="5">
        <f t="shared" si="14"/>
        <v>26</v>
      </c>
    </row>
    <row r="42" spans="1:44" ht="45" x14ac:dyDescent="0.25">
      <c r="A42" s="16" t="s">
        <v>66</v>
      </c>
      <c r="B42" s="32"/>
      <c r="C42" s="56"/>
      <c r="D42" s="51">
        <v>5</v>
      </c>
      <c r="E42" s="51">
        <v>4</v>
      </c>
      <c r="F42" s="51">
        <v>1</v>
      </c>
      <c r="G42" s="51">
        <v>3</v>
      </c>
      <c r="H42" s="51">
        <v>3</v>
      </c>
      <c r="I42" s="51">
        <v>1</v>
      </c>
      <c r="J42" s="7">
        <f>'Team Scores 2021'!B31</f>
        <v>4.2</v>
      </c>
      <c r="K42" s="7">
        <f>'Team Scores 2021'!C31</f>
        <v>3</v>
      </c>
      <c r="L42" s="7">
        <f>'Team Scores 2021'!D31</f>
        <v>3.2</v>
      </c>
      <c r="M42" s="7">
        <f>'Team Scores 2021'!E31</f>
        <v>3.8</v>
      </c>
      <c r="N42" s="7">
        <f>'Team Scores 2021'!F31</f>
        <v>2.2000000000000002</v>
      </c>
      <c r="O42" s="7">
        <f>'Team Scores 2021'!G31</f>
        <v>3</v>
      </c>
      <c r="P42" s="7">
        <f>'Team Scores 2021'!H31</f>
        <v>2.2000000000000002</v>
      </c>
      <c r="Q42" s="7">
        <f>'Team Scores 2021'!I31</f>
        <v>2.4</v>
      </c>
      <c r="R42" s="7">
        <f>'Team Scores 2021'!J31</f>
        <v>2.8</v>
      </c>
      <c r="S42" s="7">
        <f>'Team Scores 2021'!K31</f>
        <v>2.8</v>
      </c>
      <c r="T42" s="7">
        <f>'Team Scores 2021'!L31</f>
        <v>3</v>
      </c>
      <c r="U42" s="7">
        <f>'Team Scores 2021'!M31</f>
        <v>2.4</v>
      </c>
      <c r="V42" s="7" cm="1">
        <f t="array" ref="V42:Y43">'Team Scores 2021'!AH31:AK32</f>
        <v>2.8</v>
      </c>
      <c r="W42" s="7">
        <v>2.8</v>
      </c>
      <c r="X42" s="7">
        <v>2.4</v>
      </c>
      <c r="Y42" s="7">
        <v>2.6</v>
      </c>
      <c r="Z42" s="7"/>
      <c r="AA42" s="7"/>
      <c r="AB42" s="5"/>
      <c r="AC42" s="7">
        <f t="shared" ref="AC42:AR43" si="15">$D42*J42</f>
        <v>21</v>
      </c>
      <c r="AD42" s="7">
        <f t="shared" si="15"/>
        <v>15</v>
      </c>
      <c r="AE42" s="7">
        <f t="shared" si="15"/>
        <v>16</v>
      </c>
      <c r="AF42" s="7">
        <f t="shared" si="15"/>
        <v>19</v>
      </c>
      <c r="AG42" s="7">
        <f t="shared" si="15"/>
        <v>11</v>
      </c>
      <c r="AH42" s="7">
        <f t="shared" si="15"/>
        <v>15</v>
      </c>
      <c r="AI42" s="7">
        <f t="shared" si="15"/>
        <v>11</v>
      </c>
      <c r="AJ42" s="7">
        <f t="shared" si="15"/>
        <v>12</v>
      </c>
      <c r="AK42" s="7">
        <f t="shared" si="15"/>
        <v>14</v>
      </c>
      <c r="AL42" s="7">
        <f t="shared" si="15"/>
        <v>14</v>
      </c>
      <c r="AM42" s="7">
        <f t="shared" si="15"/>
        <v>15</v>
      </c>
      <c r="AN42" s="7">
        <f t="shared" si="15"/>
        <v>12</v>
      </c>
      <c r="AO42" s="7">
        <f t="shared" si="15"/>
        <v>14</v>
      </c>
      <c r="AP42" s="7">
        <f t="shared" si="15"/>
        <v>14</v>
      </c>
      <c r="AQ42" s="7">
        <f t="shared" si="15"/>
        <v>12</v>
      </c>
      <c r="AR42" s="7">
        <f t="shared" si="15"/>
        <v>13</v>
      </c>
    </row>
    <row r="43" spans="1:44" ht="75" x14ac:dyDescent="0.25">
      <c r="A43" s="16" t="s">
        <v>67</v>
      </c>
      <c r="B43" s="32"/>
      <c r="C43" s="56"/>
      <c r="D43" s="51">
        <v>5</v>
      </c>
      <c r="E43" s="51">
        <v>3</v>
      </c>
      <c r="F43" s="51">
        <v>3</v>
      </c>
      <c r="G43" s="51">
        <v>2</v>
      </c>
      <c r="H43" s="51">
        <v>3</v>
      </c>
      <c r="I43" s="51">
        <v>1</v>
      </c>
      <c r="J43" s="7">
        <f>'Team Scores 2021'!B32</f>
        <v>4</v>
      </c>
      <c r="K43" s="7">
        <f>'Team Scores 2021'!C32</f>
        <v>3.2</v>
      </c>
      <c r="L43" s="7">
        <f>'Team Scores 2021'!D32</f>
        <v>2.6</v>
      </c>
      <c r="M43" s="7">
        <f>'Team Scores 2021'!E32</f>
        <v>3.4</v>
      </c>
      <c r="N43" s="7">
        <f>'Team Scores 2021'!F32</f>
        <v>2.2000000000000002</v>
      </c>
      <c r="O43" s="7">
        <f>'Team Scores 2021'!G32</f>
        <v>4</v>
      </c>
      <c r="P43" s="7">
        <f>'Team Scores 2021'!H32</f>
        <v>2.2000000000000002</v>
      </c>
      <c r="Q43" s="7">
        <f>'Team Scores 2021'!I32</f>
        <v>2.6</v>
      </c>
      <c r="R43" s="7">
        <f>'Team Scores 2021'!J32</f>
        <v>2.8</v>
      </c>
      <c r="S43" s="7">
        <f>'Team Scores 2021'!K32</f>
        <v>2.4</v>
      </c>
      <c r="T43" s="7">
        <f>'Team Scores 2021'!L32</f>
        <v>3</v>
      </c>
      <c r="U43" s="7">
        <f>'Team Scores 2021'!M32</f>
        <v>2.4</v>
      </c>
      <c r="V43" s="7">
        <v>2</v>
      </c>
      <c r="W43" s="7">
        <v>3.2</v>
      </c>
      <c r="X43" s="7">
        <v>2.4</v>
      </c>
      <c r="Y43" s="7">
        <v>2.6</v>
      </c>
      <c r="Z43" s="7"/>
      <c r="AA43" s="7"/>
      <c r="AB43" s="5"/>
      <c r="AC43" s="7">
        <f t="shared" si="15"/>
        <v>20</v>
      </c>
      <c r="AD43" s="7">
        <f t="shared" si="15"/>
        <v>16</v>
      </c>
      <c r="AE43" s="7">
        <f t="shared" si="15"/>
        <v>13</v>
      </c>
      <c r="AF43" s="7">
        <f t="shared" si="15"/>
        <v>17</v>
      </c>
      <c r="AG43" s="7">
        <f t="shared" si="15"/>
        <v>11</v>
      </c>
      <c r="AH43" s="7">
        <f t="shared" si="15"/>
        <v>20</v>
      </c>
      <c r="AI43" s="7">
        <f t="shared" si="15"/>
        <v>11</v>
      </c>
      <c r="AJ43" s="7">
        <f t="shared" si="15"/>
        <v>13</v>
      </c>
      <c r="AK43" s="7">
        <f t="shared" si="15"/>
        <v>14</v>
      </c>
      <c r="AL43" s="7">
        <f t="shared" si="15"/>
        <v>12</v>
      </c>
      <c r="AM43" s="7">
        <f t="shared" si="15"/>
        <v>15</v>
      </c>
      <c r="AN43" s="7">
        <f t="shared" si="15"/>
        <v>12</v>
      </c>
      <c r="AO43" s="7">
        <f t="shared" si="15"/>
        <v>10</v>
      </c>
      <c r="AP43" s="7">
        <f t="shared" si="15"/>
        <v>16</v>
      </c>
      <c r="AQ43" s="7">
        <f t="shared" si="15"/>
        <v>12</v>
      </c>
      <c r="AR43" s="7">
        <f t="shared" si="15"/>
        <v>13</v>
      </c>
    </row>
    <row r="44" spans="1:44" s="27" customFormat="1" ht="15.75" x14ac:dyDescent="0.25">
      <c r="A44" s="10" t="s">
        <v>69</v>
      </c>
      <c r="B44" s="60">
        <v>6</v>
      </c>
      <c r="C44" s="61">
        <v>10</v>
      </c>
      <c r="D44" s="64" t="s">
        <v>104</v>
      </c>
      <c r="E44" s="64" t="s">
        <v>104</v>
      </c>
      <c r="F44" s="64" t="s">
        <v>104</v>
      </c>
      <c r="G44" s="64" t="s">
        <v>104</v>
      </c>
      <c r="H44" s="64" t="s">
        <v>104</v>
      </c>
      <c r="I44" s="64" t="s">
        <v>104</v>
      </c>
      <c r="J44" s="41"/>
      <c r="K44" s="36"/>
      <c r="L44" s="38"/>
      <c r="M44" s="38"/>
      <c r="N44" s="38"/>
      <c r="O44" s="38"/>
      <c r="P44" s="38"/>
      <c r="Q44" s="38"/>
      <c r="R44" s="38"/>
      <c r="S44" s="38"/>
    </row>
    <row r="45" spans="1:44" s="27" customFormat="1" ht="15.75" x14ac:dyDescent="0.25">
      <c r="A45" s="16" t="s">
        <v>70</v>
      </c>
      <c r="B45" s="32"/>
      <c r="C45" s="56"/>
      <c r="D45" s="64" t="s">
        <v>104</v>
      </c>
      <c r="E45" s="64" t="s">
        <v>104</v>
      </c>
      <c r="F45" s="64" t="s">
        <v>104</v>
      </c>
      <c r="G45" s="64" t="s">
        <v>104</v>
      </c>
      <c r="H45" s="64" t="s">
        <v>104</v>
      </c>
      <c r="I45" s="64" t="s">
        <v>104</v>
      </c>
      <c r="J45" s="42"/>
      <c r="K45" s="37"/>
    </row>
    <row r="46" spans="1:44" s="27" customFormat="1" ht="15.75" x14ac:dyDescent="0.25">
      <c r="A46" s="16" t="s">
        <v>71</v>
      </c>
      <c r="B46" s="43"/>
      <c r="C46" s="58"/>
      <c r="D46" s="64" t="s">
        <v>104</v>
      </c>
      <c r="E46" s="64" t="s">
        <v>104</v>
      </c>
      <c r="F46" s="64" t="s">
        <v>104</v>
      </c>
      <c r="G46" s="64" t="s">
        <v>104</v>
      </c>
      <c r="H46" s="64" t="s">
        <v>104</v>
      </c>
      <c r="I46" s="64" t="s">
        <v>104</v>
      </c>
      <c r="J46" s="36"/>
      <c r="K46" s="36"/>
      <c r="L46" s="38"/>
      <c r="M46" s="38"/>
      <c r="N46" s="38"/>
      <c r="O46" s="38"/>
      <c r="P46" s="38"/>
      <c r="Q46" s="38"/>
      <c r="R46" s="38"/>
      <c r="S46" s="38"/>
    </row>
    <row r="47" spans="1:44" s="27" customFormat="1" ht="15.75" x14ac:dyDescent="0.25">
      <c r="A47" s="16" t="s">
        <v>72</v>
      </c>
      <c r="B47" s="43"/>
      <c r="C47" s="58"/>
      <c r="D47" s="64" t="s">
        <v>104</v>
      </c>
      <c r="E47" s="64" t="s">
        <v>104</v>
      </c>
      <c r="F47" s="64" t="s">
        <v>104</v>
      </c>
      <c r="G47" s="64" t="s">
        <v>104</v>
      </c>
      <c r="H47" s="64" t="s">
        <v>104</v>
      </c>
      <c r="I47" s="64" t="s">
        <v>104</v>
      </c>
      <c r="J47" s="36"/>
      <c r="K47" s="36"/>
      <c r="L47" s="38"/>
      <c r="M47" s="38"/>
      <c r="N47" s="38"/>
      <c r="O47" s="38"/>
      <c r="P47" s="38"/>
      <c r="Q47" s="38"/>
      <c r="R47" s="38"/>
      <c r="S47" s="38"/>
    </row>
    <row r="48" spans="1:44" s="27" customFormat="1" ht="15.75" x14ac:dyDescent="0.25">
      <c r="A48" s="10" t="s">
        <v>74</v>
      </c>
      <c r="B48" s="27">
        <v>4</v>
      </c>
      <c r="C48" s="57">
        <v>15</v>
      </c>
      <c r="D48" s="64" t="s">
        <v>104</v>
      </c>
      <c r="E48" s="64" t="s">
        <v>104</v>
      </c>
      <c r="F48" s="64" t="s">
        <v>104</v>
      </c>
      <c r="G48" s="64" t="s">
        <v>104</v>
      </c>
      <c r="H48" s="64" t="s">
        <v>104</v>
      </c>
      <c r="I48" s="64" t="s">
        <v>104</v>
      </c>
      <c r="J48" s="36"/>
      <c r="K48" s="36"/>
      <c r="L48" s="38"/>
      <c r="M48" s="38"/>
      <c r="N48" s="38"/>
      <c r="O48" s="38"/>
      <c r="P48" s="38"/>
      <c r="Q48" s="38"/>
      <c r="R48" s="38"/>
      <c r="S48" s="38"/>
    </row>
    <row r="49" spans="1:19" s="27" customFormat="1" ht="15.75" x14ac:dyDescent="0.25">
      <c r="A49" s="16" t="s">
        <v>75</v>
      </c>
      <c r="B49" s="43"/>
      <c r="C49" s="58"/>
      <c r="D49" s="64" t="s">
        <v>104</v>
      </c>
      <c r="E49" s="64" t="s">
        <v>104</v>
      </c>
      <c r="F49" s="64" t="s">
        <v>104</v>
      </c>
      <c r="G49" s="64" t="s">
        <v>104</v>
      </c>
      <c r="H49" s="64" t="s">
        <v>104</v>
      </c>
      <c r="I49" s="64" t="s">
        <v>104</v>
      </c>
      <c r="J49" s="36"/>
      <c r="K49" s="36"/>
      <c r="L49" s="38"/>
      <c r="M49" s="38"/>
      <c r="N49" s="38"/>
      <c r="O49" s="38"/>
      <c r="P49" s="38"/>
      <c r="Q49" s="38"/>
      <c r="R49" s="38"/>
      <c r="S49" s="38"/>
    </row>
    <row r="50" spans="1:19" s="27" customFormat="1" ht="15.75" x14ac:dyDescent="0.25">
      <c r="A50" s="16" t="s">
        <v>76</v>
      </c>
      <c r="B50" s="43"/>
      <c r="C50" s="58"/>
      <c r="D50" s="64" t="s">
        <v>104</v>
      </c>
      <c r="E50" s="64" t="s">
        <v>104</v>
      </c>
      <c r="F50" s="64" t="s">
        <v>104</v>
      </c>
      <c r="G50" s="64" t="s">
        <v>104</v>
      </c>
      <c r="H50" s="64" t="s">
        <v>104</v>
      </c>
      <c r="I50" s="64" t="s">
        <v>104</v>
      </c>
      <c r="J50" s="36"/>
      <c r="K50" s="36"/>
      <c r="L50" s="38"/>
      <c r="M50" s="38"/>
      <c r="N50" s="38"/>
      <c r="O50" s="38"/>
      <c r="P50" s="38"/>
      <c r="Q50" s="38"/>
      <c r="R50" s="38"/>
      <c r="S50" s="38"/>
    </row>
    <row r="52" spans="1:19" ht="45" x14ac:dyDescent="0.25">
      <c r="C52" s="53" t="s">
        <v>79</v>
      </c>
    </row>
  </sheetData>
  <mergeCells count="8">
    <mergeCell ref="A13:I13"/>
    <mergeCell ref="A14:I14"/>
    <mergeCell ref="J4:U4"/>
    <mergeCell ref="J8:AB8"/>
    <mergeCell ref="AC8:AN8"/>
    <mergeCell ref="A10:I10"/>
    <mergeCell ref="A11:I11"/>
    <mergeCell ref="A12:I12"/>
  </mergeCells>
  <dataValidations count="1">
    <dataValidation type="whole" allowBlank="1" showInputMessage="1" showErrorMessage="1" sqref="C19 C23 C27 C30 C36 C41 C44 C48" xr:uid="{D466325B-AFB8-464E-9562-7F0D4926B220}">
      <formula1>0</formula1>
      <formula2>100</formula2>
    </dataValidation>
  </dataValidations>
  <pageMargins left="0.25" right="0.25" top="0.75" bottom="0.75" header="0.3" footer="0.3"/>
  <pageSetup paperSize="1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3ED4-1AC3-4460-A1B2-0C7ECFA08256}">
  <sheetPr codeName="Sheet12"/>
  <dimension ref="A1:E24"/>
  <sheetViews>
    <sheetView workbookViewId="0">
      <selection activeCell="D24" sqref="D24"/>
    </sheetView>
  </sheetViews>
  <sheetFormatPr defaultRowHeight="15" x14ac:dyDescent="0.25"/>
  <cols>
    <col min="1" max="1" width="17.85546875" customWidth="1"/>
    <col min="2" max="2" width="21.5703125" customWidth="1"/>
    <col min="3" max="3" width="25.140625" customWidth="1"/>
    <col min="4" max="4" width="44.5703125" customWidth="1"/>
    <col min="5" max="5" width="14.5703125" style="1" customWidth="1"/>
  </cols>
  <sheetData>
    <row r="1" spans="1:5" ht="18.75" x14ac:dyDescent="0.3">
      <c r="A1" s="14" t="s">
        <v>105</v>
      </c>
    </row>
    <row r="2" spans="1:5" ht="18.75" x14ac:dyDescent="0.3">
      <c r="A2" s="14"/>
    </row>
    <row r="3" spans="1:5" ht="30" x14ac:dyDescent="0.25">
      <c r="A3" s="15" t="s">
        <v>106</v>
      </c>
      <c r="B3" s="15" t="s">
        <v>107</v>
      </c>
      <c r="C3" s="44" t="s">
        <v>108</v>
      </c>
      <c r="D3" s="15" t="s">
        <v>109</v>
      </c>
      <c r="E3" s="10" t="s">
        <v>110</v>
      </c>
    </row>
    <row r="4" spans="1:5" ht="105" x14ac:dyDescent="0.25">
      <c r="A4" s="16" t="s">
        <v>156</v>
      </c>
      <c r="B4" s="47" t="s">
        <v>111</v>
      </c>
      <c r="C4" s="45" t="s">
        <v>112</v>
      </c>
      <c r="D4" s="16" t="s">
        <v>113</v>
      </c>
      <c r="E4" s="17" t="s">
        <v>114</v>
      </c>
    </row>
    <row r="5" spans="1:5" ht="90" x14ac:dyDescent="0.25">
      <c r="A5" s="16" t="s">
        <v>157</v>
      </c>
      <c r="B5" s="47" t="s">
        <v>111</v>
      </c>
      <c r="C5" s="45" t="s">
        <v>115</v>
      </c>
      <c r="D5" s="16" t="s">
        <v>116</v>
      </c>
      <c r="E5" s="17">
        <v>400000</v>
      </c>
    </row>
    <row r="6" spans="1:5" ht="58.5" customHeight="1" x14ac:dyDescent="0.25">
      <c r="A6" s="16" t="s">
        <v>158</v>
      </c>
      <c r="B6" s="47" t="s">
        <v>111</v>
      </c>
      <c r="C6" s="45" t="s">
        <v>117</v>
      </c>
      <c r="D6" s="16" t="s">
        <v>182</v>
      </c>
      <c r="E6" s="16" t="s">
        <v>118</v>
      </c>
    </row>
    <row r="7" spans="1:5" ht="105" x14ac:dyDescent="0.25">
      <c r="A7" s="16" t="s">
        <v>159</v>
      </c>
      <c r="B7" s="47" t="s">
        <v>111</v>
      </c>
      <c r="C7" s="45" t="s">
        <v>119</v>
      </c>
      <c r="D7" s="16" t="s">
        <v>183</v>
      </c>
      <c r="E7" s="16" t="s">
        <v>120</v>
      </c>
    </row>
    <row r="8" spans="1:5" ht="60" x14ac:dyDescent="0.25">
      <c r="A8" s="16" t="s">
        <v>160</v>
      </c>
      <c r="B8" s="47" t="s">
        <v>111</v>
      </c>
      <c r="C8" s="45" t="s">
        <v>121</v>
      </c>
      <c r="D8" s="16" t="s">
        <v>122</v>
      </c>
      <c r="E8" s="16" t="s">
        <v>123</v>
      </c>
    </row>
    <row r="9" spans="1:5" ht="90" x14ac:dyDescent="0.25">
      <c r="A9" s="16" t="s">
        <v>161</v>
      </c>
      <c r="B9" s="47" t="s">
        <v>111</v>
      </c>
      <c r="C9" s="45" t="s">
        <v>124</v>
      </c>
      <c r="D9" s="16" t="s">
        <v>181</v>
      </c>
      <c r="E9" s="17">
        <v>200000</v>
      </c>
    </row>
    <row r="10" spans="1:5" ht="90" x14ac:dyDescent="0.25">
      <c r="A10" s="16" t="s">
        <v>162</v>
      </c>
      <c r="B10" s="47" t="s">
        <v>111</v>
      </c>
      <c r="C10" s="45" t="s">
        <v>112</v>
      </c>
      <c r="D10" s="16" t="s">
        <v>125</v>
      </c>
      <c r="E10" s="17">
        <v>100000</v>
      </c>
    </row>
    <row r="11" spans="1:5" ht="105" x14ac:dyDescent="0.25">
      <c r="A11" s="16" t="s">
        <v>163</v>
      </c>
      <c r="B11" s="47" t="s">
        <v>111</v>
      </c>
      <c r="C11" s="45" t="s">
        <v>126</v>
      </c>
      <c r="D11" s="16" t="s">
        <v>180</v>
      </c>
      <c r="E11" s="17" t="s">
        <v>114</v>
      </c>
    </row>
    <row r="12" spans="1:5" ht="90" x14ac:dyDescent="0.25">
      <c r="A12" s="16" t="s">
        <v>164</v>
      </c>
      <c r="B12" s="47" t="s">
        <v>111</v>
      </c>
      <c r="C12" s="45" t="s">
        <v>127</v>
      </c>
      <c r="D12" s="16" t="s">
        <v>128</v>
      </c>
      <c r="E12" s="17" t="s">
        <v>129</v>
      </c>
    </row>
    <row r="13" spans="1:5" ht="75" x14ac:dyDescent="0.25">
      <c r="A13" s="16" t="s">
        <v>165</v>
      </c>
      <c r="B13" s="47" t="s">
        <v>111</v>
      </c>
      <c r="C13" s="45" t="s">
        <v>130</v>
      </c>
      <c r="D13" s="16" t="s">
        <v>131</v>
      </c>
      <c r="E13" s="17">
        <v>20000</v>
      </c>
    </row>
    <row r="14" spans="1:5" ht="60" x14ac:dyDescent="0.25">
      <c r="A14" s="16" t="s">
        <v>166</v>
      </c>
      <c r="B14" s="47" t="s">
        <v>111</v>
      </c>
      <c r="C14" s="45" t="s">
        <v>132</v>
      </c>
      <c r="D14" s="16" t="s">
        <v>133</v>
      </c>
      <c r="E14" s="17">
        <v>30000</v>
      </c>
    </row>
    <row r="15" spans="1:5" ht="90" x14ac:dyDescent="0.25">
      <c r="A15" s="16" t="s">
        <v>167</v>
      </c>
      <c r="B15" s="47" t="s">
        <v>111</v>
      </c>
      <c r="C15" s="45" t="s">
        <v>134</v>
      </c>
      <c r="D15" s="16" t="s">
        <v>135</v>
      </c>
      <c r="E15" s="17">
        <v>112000</v>
      </c>
    </row>
    <row r="16" spans="1:5" ht="120" x14ac:dyDescent="0.25">
      <c r="A16" s="16" t="s">
        <v>168</v>
      </c>
      <c r="B16" s="47" t="s">
        <v>111</v>
      </c>
      <c r="C16" s="46" t="s">
        <v>136</v>
      </c>
      <c r="D16" s="18" t="s">
        <v>179</v>
      </c>
      <c r="E16" s="16" t="s">
        <v>137</v>
      </c>
    </row>
    <row r="17" spans="1:5" ht="120" x14ac:dyDescent="0.25">
      <c r="A17" s="16" t="s">
        <v>169</v>
      </c>
      <c r="B17" s="47" t="s">
        <v>111</v>
      </c>
      <c r="C17" s="46" t="s">
        <v>138</v>
      </c>
      <c r="D17" s="16" t="s">
        <v>139</v>
      </c>
      <c r="E17" s="17">
        <v>500000</v>
      </c>
    </row>
    <row r="18" spans="1:5" ht="120" x14ac:dyDescent="0.25">
      <c r="A18" s="16" t="s">
        <v>170</v>
      </c>
      <c r="B18" s="47" t="s">
        <v>111</v>
      </c>
      <c r="C18" s="45" t="s">
        <v>140</v>
      </c>
      <c r="D18" s="16" t="s">
        <v>141</v>
      </c>
      <c r="E18" s="17" t="s">
        <v>142</v>
      </c>
    </row>
    <row r="19" spans="1:5" ht="75" x14ac:dyDescent="0.25">
      <c r="A19" s="16" t="s">
        <v>171</v>
      </c>
      <c r="B19" s="47" t="s">
        <v>111</v>
      </c>
      <c r="C19" s="45" t="s">
        <v>143</v>
      </c>
      <c r="D19" s="16" t="s">
        <v>144</v>
      </c>
      <c r="E19" s="17">
        <v>150000</v>
      </c>
    </row>
    <row r="20" spans="1:5" ht="60" x14ac:dyDescent="0.25">
      <c r="A20" s="16" t="s">
        <v>172</v>
      </c>
      <c r="B20" s="47" t="s">
        <v>111</v>
      </c>
      <c r="C20" s="46" t="s">
        <v>145</v>
      </c>
      <c r="D20" s="46" t="s">
        <v>178</v>
      </c>
    </row>
    <row r="21" spans="1:5" ht="60" x14ac:dyDescent="0.25">
      <c r="A21" s="16" t="s">
        <v>173</v>
      </c>
      <c r="B21" s="47" t="s">
        <v>111</v>
      </c>
      <c r="C21" s="46" t="s">
        <v>146</v>
      </c>
      <c r="D21" s="46" t="s">
        <v>147</v>
      </c>
    </row>
    <row r="22" spans="1:5" ht="150" x14ac:dyDescent="0.25">
      <c r="A22" s="16" t="s">
        <v>174</v>
      </c>
      <c r="B22" s="47" t="s">
        <v>111</v>
      </c>
      <c r="C22" s="46" t="s">
        <v>148</v>
      </c>
      <c r="D22" s="46" t="s">
        <v>177</v>
      </c>
    </row>
    <row r="23" spans="1:5" ht="120" x14ac:dyDescent="0.25">
      <c r="A23" s="16" t="s">
        <v>175</v>
      </c>
      <c r="B23" s="47" t="s">
        <v>111</v>
      </c>
      <c r="C23" s="45" t="s">
        <v>132</v>
      </c>
      <c r="D23" s="1" t="s">
        <v>149</v>
      </c>
    </row>
    <row r="24" spans="1:5" ht="60" x14ac:dyDescent="0.25">
      <c r="A24" s="16" t="s">
        <v>176</v>
      </c>
      <c r="B24" s="47" t="s">
        <v>111</v>
      </c>
      <c r="C24" s="45" t="s">
        <v>132</v>
      </c>
      <c r="D24" s="1" t="s">
        <v>150</v>
      </c>
    </row>
  </sheetData>
  <phoneticPr fontId="13" type="noConversion"/>
  <pageMargins left="0.25" right="0.25" top="0.5" bottom="0.5" header="0.3" footer="0.0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7A68F-5910-4D1D-A63A-8D71278F6316}">
  <sheetPr codeName="Sheet13"/>
  <dimension ref="A1:AK32"/>
  <sheetViews>
    <sheetView topLeftCell="N6" workbookViewId="0">
      <selection activeCell="T19" sqref="T19"/>
    </sheetView>
  </sheetViews>
  <sheetFormatPr defaultRowHeight="15" x14ac:dyDescent="0.25"/>
  <cols>
    <col min="1" max="1" width="88.7109375" bestFit="1" customWidth="1"/>
    <col min="5" max="5" width="12.28515625" customWidth="1"/>
    <col min="6" max="6" width="11.28515625" customWidth="1"/>
    <col min="10" max="10" width="12.42578125" customWidth="1"/>
    <col min="12" max="13" width="9.140625" style="7"/>
  </cols>
  <sheetData>
    <row r="1" spans="1:37" ht="15.75" x14ac:dyDescent="0.25">
      <c r="A1" s="8" t="s">
        <v>151</v>
      </c>
    </row>
    <row r="6" spans="1:37" ht="75" x14ac:dyDescent="0.25">
      <c r="B6" s="2" t="s">
        <v>11</v>
      </c>
      <c r="C6" s="2" t="s">
        <v>12</v>
      </c>
      <c r="D6" s="2" t="s">
        <v>13</v>
      </c>
      <c r="E6" s="2" t="s">
        <v>14</v>
      </c>
      <c r="F6" s="2" t="s">
        <v>15</v>
      </c>
      <c r="G6" s="2" t="s">
        <v>16</v>
      </c>
      <c r="H6" s="2" t="s">
        <v>18</v>
      </c>
      <c r="I6" s="2" t="s">
        <v>19</v>
      </c>
      <c r="J6" s="2" t="s">
        <v>20</v>
      </c>
      <c r="K6" s="2" t="s">
        <v>21</v>
      </c>
      <c r="L6" s="9" t="s">
        <v>28</v>
      </c>
      <c r="M6" s="9" t="s">
        <v>86</v>
      </c>
      <c r="N6" s="2" t="s">
        <v>24</v>
      </c>
      <c r="O6" s="2" t="s">
        <v>25</v>
      </c>
      <c r="P6" s="2" t="s">
        <v>26</v>
      </c>
      <c r="Q6" s="2" t="s">
        <v>27</v>
      </c>
      <c r="R6" s="2" t="s">
        <v>24</v>
      </c>
      <c r="S6" s="2" t="s">
        <v>25</v>
      </c>
      <c r="T6" s="2" t="s">
        <v>26</v>
      </c>
      <c r="U6" s="2" t="s">
        <v>27</v>
      </c>
      <c r="V6" s="2" t="s">
        <v>24</v>
      </c>
      <c r="W6" s="2" t="s">
        <v>25</v>
      </c>
      <c r="X6" s="2" t="s">
        <v>26</v>
      </c>
      <c r="Y6" s="2" t="s">
        <v>27</v>
      </c>
      <c r="Z6" s="2" t="s">
        <v>24</v>
      </c>
      <c r="AA6" s="2" t="s">
        <v>25</v>
      </c>
      <c r="AB6" s="2" t="s">
        <v>26</v>
      </c>
      <c r="AC6" s="2" t="s">
        <v>27</v>
      </c>
      <c r="AD6" s="2" t="s">
        <v>24</v>
      </c>
      <c r="AE6" s="2" t="s">
        <v>25</v>
      </c>
      <c r="AF6" s="2" t="s">
        <v>26</v>
      </c>
      <c r="AG6" s="2" t="s">
        <v>27</v>
      </c>
      <c r="AH6" s="22" t="s">
        <v>24</v>
      </c>
      <c r="AI6" s="22" t="s">
        <v>25</v>
      </c>
      <c r="AJ6" s="22" t="s">
        <v>26</v>
      </c>
      <c r="AK6" s="22" t="s">
        <v>27</v>
      </c>
    </row>
    <row r="7" spans="1:37" s="3" customFormat="1" x14ac:dyDescent="0.25">
      <c r="A7" s="4" t="s">
        <v>35</v>
      </c>
      <c r="B7" s="5"/>
      <c r="C7" s="5"/>
      <c r="D7" s="5"/>
      <c r="E7" s="5"/>
      <c r="F7" s="5"/>
      <c r="G7" s="5"/>
      <c r="H7" s="5"/>
      <c r="I7" s="5"/>
      <c r="J7" s="5"/>
      <c r="K7" s="5"/>
      <c r="L7" s="5"/>
      <c r="M7" s="5"/>
      <c r="N7" s="5"/>
      <c r="O7" s="5"/>
      <c r="P7" s="5"/>
      <c r="Q7" s="5"/>
      <c r="AH7" s="23"/>
      <c r="AI7" s="23"/>
      <c r="AJ7" s="23"/>
      <c r="AK7" s="23"/>
    </row>
    <row r="8" spans="1:37" ht="30" x14ac:dyDescent="0.25">
      <c r="A8" s="1" t="s">
        <v>36</v>
      </c>
      <c r="B8" s="7">
        <v>4.5999999999999996</v>
      </c>
      <c r="C8" s="7">
        <v>3.8</v>
      </c>
      <c r="D8" s="7">
        <v>2.2000000000000002</v>
      </c>
      <c r="E8" s="7">
        <v>4.2</v>
      </c>
      <c r="F8" s="7">
        <v>2.4</v>
      </c>
      <c r="G8" s="7">
        <v>4</v>
      </c>
      <c r="H8" s="7">
        <v>2.2000000000000002</v>
      </c>
      <c r="I8" s="7">
        <v>2.4</v>
      </c>
      <c r="J8" s="7">
        <v>3.2</v>
      </c>
      <c r="K8" s="7">
        <v>3.2</v>
      </c>
      <c r="L8" s="7">
        <v>2.33</v>
      </c>
      <c r="M8" s="7">
        <v>2</v>
      </c>
      <c r="N8" s="19">
        <v>5</v>
      </c>
      <c r="O8" s="19">
        <v>3</v>
      </c>
      <c r="P8" s="19">
        <v>3</v>
      </c>
      <c r="Q8" s="19">
        <v>4</v>
      </c>
      <c r="R8" s="19">
        <v>3</v>
      </c>
      <c r="S8" s="19">
        <v>4</v>
      </c>
      <c r="T8" s="19">
        <v>2</v>
      </c>
      <c r="U8" s="19">
        <v>4</v>
      </c>
      <c r="V8">
        <v>2</v>
      </c>
      <c r="W8">
        <v>2</v>
      </c>
      <c r="X8">
        <v>1</v>
      </c>
      <c r="Y8">
        <v>5</v>
      </c>
      <c r="Z8" s="19">
        <v>4</v>
      </c>
      <c r="AA8" s="19">
        <v>5</v>
      </c>
      <c r="AB8" s="19">
        <v>5</v>
      </c>
      <c r="AC8" s="19">
        <v>4</v>
      </c>
      <c r="AD8" s="19">
        <v>4</v>
      </c>
      <c r="AE8" s="19">
        <v>5</v>
      </c>
      <c r="AF8" s="19">
        <v>5</v>
      </c>
      <c r="AG8" s="19">
        <v>4</v>
      </c>
      <c r="AH8" s="24">
        <f>AVERAGE(N8,R8,V8,Z8,AD8)</f>
        <v>3.6</v>
      </c>
      <c r="AI8" s="24">
        <f>AVERAGE(O8,S8,W8,AA8,AE8)</f>
        <v>3.8</v>
      </c>
      <c r="AJ8" s="24">
        <f>AVERAGE(O8,S8,W8,AA8,AE8)</f>
        <v>3.8</v>
      </c>
      <c r="AK8" s="24">
        <f>AVERAGE(Q8,U8,Y8,AC8,AG8)</f>
        <v>4.2</v>
      </c>
    </row>
    <row r="9" spans="1:37" s="3" customFormat="1" x14ac:dyDescent="0.25">
      <c r="A9" s="4" t="s">
        <v>38</v>
      </c>
      <c r="B9" s="5"/>
      <c r="C9" s="5"/>
      <c r="D9" s="5"/>
      <c r="E9" s="5"/>
      <c r="F9" s="5"/>
      <c r="G9" s="5"/>
      <c r="H9" s="5"/>
      <c r="I9" s="5"/>
      <c r="J9" s="5"/>
      <c r="K9" s="5"/>
      <c r="L9" s="5"/>
      <c r="M9" s="5"/>
      <c r="N9" s="5"/>
      <c r="O9" s="5"/>
      <c r="P9" s="5"/>
      <c r="Q9" s="5"/>
      <c r="Z9" s="5"/>
      <c r="AA9" s="5"/>
      <c r="AB9" s="5"/>
      <c r="AC9" s="5"/>
      <c r="AD9" s="5"/>
      <c r="AE9" s="5"/>
      <c r="AF9" s="5"/>
      <c r="AG9" s="5"/>
      <c r="AH9" s="23"/>
      <c r="AI9" s="23"/>
      <c r="AJ9" s="23"/>
      <c r="AK9" s="23"/>
    </row>
    <row r="10" spans="1:37" x14ac:dyDescent="0.25">
      <c r="A10" s="1" t="s">
        <v>152</v>
      </c>
      <c r="B10" s="7">
        <v>3.8</v>
      </c>
      <c r="C10" s="7">
        <v>4.2</v>
      </c>
      <c r="D10" s="7">
        <v>2.6</v>
      </c>
      <c r="E10" s="7">
        <v>3.6</v>
      </c>
      <c r="F10" s="7">
        <v>2.8</v>
      </c>
      <c r="G10" s="7">
        <v>4.2</v>
      </c>
      <c r="H10" s="7">
        <v>3.2</v>
      </c>
      <c r="I10" s="7">
        <v>4</v>
      </c>
      <c r="J10" s="7">
        <v>3.6</v>
      </c>
      <c r="K10" s="7">
        <v>4</v>
      </c>
      <c r="L10" s="7">
        <v>4</v>
      </c>
      <c r="M10" s="7">
        <v>2.6</v>
      </c>
      <c r="N10" s="19">
        <v>2</v>
      </c>
      <c r="O10" s="19">
        <v>3</v>
      </c>
      <c r="P10" s="19">
        <v>4</v>
      </c>
      <c r="Q10" s="19">
        <v>2</v>
      </c>
      <c r="R10" s="19">
        <v>3</v>
      </c>
      <c r="S10" s="19">
        <v>4</v>
      </c>
      <c r="T10" s="19">
        <v>4</v>
      </c>
      <c r="U10" s="19">
        <v>2</v>
      </c>
      <c r="V10">
        <v>4</v>
      </c>
      <c r="W10">
        <v>4</v>
      </c>
      <c r="X10">
        <v>3</v>
      </c>
      <c r="Y10">
        <v>4</v>
      </c>
      <c r="Z10" s="19">
        <v>4</v>
      </c>
      <c r="AA10" s="19">
        <v>5</v>
      </c>
      <c r="AB10" s="19">
        <v>5</v>
      </c>
      <c r="AC10" s="19">
        <v>5</v>
      </c>
      <c r="AD10" s="19">
        <v>4</v>
      </c>
      <c r="AE10" s="19">
        <v>5</v>
      </c>
      <c r="AF10" s="19">
        <v>5</v>
      </c>
      <c r="AG10" s="19">
        <v>5</v>
      </c>
      <c r="AH10" s="24">
        <f>AVERAGE(N10,R10,V10,Z10,AD10)</f>
        <v>3.4</v>
      </c>
      <c r="AI10" s="24">
        <f t="shared" ref="AI10:AK10" si="0">AVERAGE(O10,S10,W10,AA10,AE10)</f>
        <v>4.2</v>
      </c>
      <c r="AJ10" s="24">
        <f t="shared" si="0"/>
        <v>4.2</v>
      </c>
      <c r="AK10" s="24">
        <f t="shared" si="0"/>
        <v>3.6</v>
      </c>
    </row>
    <row r="11" spans="1:37" ht="30" x14ac:dyDescent="0.25">
      <c r="A11" s="1" t="s">
        <v>40</v>
      </c>
      <c r="B11" s="7">
        <v>4.2</v>
      </c>
      <c r="C11" s="7">
        <v>4</v>
      </c>
      <c r="D11" s="7">
        <v>2</v>
      </c>
      <c r="E11" s="7">
        <v>3.4</v>
      </c>
      <c r="F11" s="7">
        <v>2.2000000000000002</v>
      </c>
      <c r="G11" s="7">
        <v>4.5999999999999996</v>
      </c>
      <c r="H11" s="7">
        <v>1.8</v>
      </c>
      <c r="I11" s="7">
        <v>3.2</v>
      </c>
      <c r="J11" s="7">
        <v>3</v>
      </c>
      <c r="K11" s="7">
        <v>3.4</v>
      </c>
      <c r="L11" s="7">
        <v>4</v>
      </c>
      <c r="M11" s="7">
        <v>3</v>
      </c>
      <c r="N11" s="19">
        <v>5</v>
      </c>
      <c r="O11" s="19">
        <v>3</v>
      </c>
      <c r="P11" s="19">
        <v>5</v>
      </c>
      <c r="Q11" s="19">
        <v>3</v>
      </c>
      <c r="R11" s="19">
        <v>2</v>
      </c>
      <c r="S11" s="19">
        <v>4</v>
      </c>
      <c r="T11" s="19">
        <v>3</v>
      </c>
      <c r="U11" s="19">
        <v>4</v>
      </c>
      <c r="V11">
        <v>7</v>
      </c>
      <c r="W11">
        <v>2</v>
      </c>
      <c r="X11">
        <v>2</v>
      </c>
      <c r="Y11">
        <v>5</v>
      </c>
      <c r="Z11" s="19">
        <v>3</v>
      </c>
      <c r="AA11" s="19">
        <v>5</v>
      </c>
      <c r="AB11" s="19">
        <v>5</v>
      </c>
      <c r="AC11" s="19">
        <v>5</v>
      </c>
      <c r="AD11" s="19">
        <v>3</v>
      </c>
      <c r="AE11" s="19">
        <v>5</v>
      </c>
      <c r="AF11" s="19">
        <v>5</v>
      </c>
      <c r="AG11" s="19">
        <v>5</v>
      </c>
      <c r="AH11" s="24">
        <f>AVERAGE(N11,R11,V11,Z11,AD11)</f>
        <v>4</v>
      </c>
      <c r="AI11" s="24">
        <f t="shared" ref="AI11" si="1">AVERAGE(O11,S11,W11,AA11,AE11)</f>
        <v>3.8</v>
      </c>
      <c r="AJ11" s="24">
        <f t="shared" ref="AJ11" si="2">AVERAGE(P11,T11,X11,AB11,AF11)</f>
        <v>4</v>
      </c>
      <c r="AK11" s="24">
        <f t="shared" ref="AK11" si="3">AVERAGE(Q11,U11,Y11,AC11,AG11)</f>
        <v>4.4000000000000004</v>
      </c>
    </row>
    <row r="12" spans="1:37" x14ac:dyDescent="0.25">
      <c r="A12" s="1" t="s">
        <v>41</v>
      </c>
      <c r="B12" s="7">
        <v>3.4</v>
      </c>
      <c r="C12" s="7">
        <v>3.4</v>
      </c>
      <c r="D12" s="7">
        <v>1.2</v>
      </c>
      <c r="E12" s="7">
        <v>3.4</v>
      </c>
      <c r="F12" s="7">
        <v>2</v>
      </c>
      <c r="G12" s="7">
        <v>3.6</v>
      </c>
      <c r="H12" s="7">
        <v>2.6</v>
      </c>
      <c r="I12" s="7">
        <v>3</v>
      </c>
      <c r="J12" s="7">
        <v>3.8</v>
      </c>
      <c r="K12" s="7">
        <v>3.4</v>
      </c>
      <c r="L12" s="7">
        <v>3.66</v>
      </c>
      <c r="M12" s="7">
        <v>2.2000000000000002</v>
      </c>
      <c r="N12" s="19">
        <v>5</v>
      </c>
      <c r="O12" s="19">
        <v>2</v>
      </c>
      <c r="P12" s="19">
        <v>3</v>
      </c>
      <c r="Q12" s="19">
        <v>5</v>
      </c>
      <c r="R12" s="19">
        <v>3</v>
      </c>
      <c r="S12" s="19">
        <v>2</v>
      </c>
      <c r="T12" s="19">
        <v>2</v>
      </c>
      <c r="U12" s="19">
        <v>3</v>
      </c>
      <c r="V12">
        <v>4</v>
      </c>
      <c r="W12">
        <v>2</v>
      </c>
      <c r="X12">
        <v>2</v>
      </c>
      <c r="Y12">
        <v>4</v>
      </c>
      <c r="Z12" s="19">
        <v>2</v>
      </c>
      <c r="AA12" s="19">
        <v>5</v>
      </c>
      <c r="AB12" s="19">
        <v>3</v>
      </c>
      <c r="AC12" s="19">
        <v>3</v>
      </c>
      <c r="AD12" s="19">
        <v>2</v>
      </c>
      <c r="AE12" s="19">
        <v>5</v>
      </c>
      <c r="AF12" s="19">
        <v>3</v>
      </c>
      <c r="AG12" s="19">
        <v>3</v>
      </c>
      <c r="AH12" s="24">
        <f>AVERAGE(N12,R12,V12,Z12,AD12)</f>
        <v>3.2</v>
      </c>
      <c r="AI12" s="24">
        <f t="shared" ref="AI12" si="4">AVERAGE(O12,S12,W12,AA12,AE12)</f>
        <v>3.2</v>
      </c>
      <c r="AJ12" s="24">
        <f t="shared" ref="AJ12" si="5">AVERAGE(P12,T12,X12,AB12,AF12)</f>
        <v>2.6</v>
      </c>
      <c r="AK12" s="24">
        <f t="shared" ref="AK12" si="6">AVERAGE(Q12,U12,Y12,AC12,AG12)</f>
        <v>3.6</v>
      </c>
    </row>
    <row r="13" spans="1:37" s="3" customFormat="1" x14ac:dyDescent="0.25">
      <c r="A13" s="4" t="s">
        <v>43</v>
      </c>
      <c r="B13" s="5"/>
      <c r="C13" s="5"/>
      <c r="D13" s="5"/>
      <c r="E13" s="5"/>
      <c r="F13" s="5"/>
      <c r="G13" s="5"/>
      <c r="H13" s="5"/>
      <c r="I13" s="5"/>
      <c r="J13" s="5"/>
      <c r="K13" s="5"/>
      <c r="L13" s="5"/>
      <c r="M13" s="5"/>
      <c r="N13" s="5"/>
      <c r="O13" s="5"/>
      <c r="P13" s="5"/>
      <c r="Q13" s="5"/>
      <c r="Z13" s="5"/>
      <c r="AA13" s="5"/>
      <c r="AB13" s="5"/>
      <c r="AC13" s="5"/>
      <c r="AD13" s="5"/>
      <c r="AE13" s="5"/>
      <c r="AF13" s="5"/>
      <c r="AG13" s="5"/>
      <c r="AH13" s="23"/>
      <c r="AI13" s="23"/>
      <c r="AJ13" s="23"/>
      <c r="AK13" s="23"/>
    </row>
    <row r="14" spans="1:37" x14ac:dyDescent="0.25">
      <c r="A14" s="1" t="s">
        <v>44</v>
      </c>
      <c r="B14" s="7"/>
      <c r="C14" s="7"/>
      <c r="D14" s="7"/>
      <c r="E14" s="7"/>
      <c r="F14" s="7"/>
      <c r="G14" s="7"/>
      <c r="H14" s="7"/>
      <c r="I14" s="7"/>
      <c r="J14" s="7"/>
      <c r="K14" s="7"/>
      <c r="N14" s="20">
        <v>0</v>
      </c>
      <c r="O14" s="20">
        <v>0</v>
      </c>
      <c r="P14" s="20">
        <v>0</v>
      </c>
      <c r="Q14" s="20">
        <v>0</v>
      </c>
      <c r="V14">
        <v>0</v>
      </c>
      <c r="W14">
        <v>0</v>
      </c>
      <c r="X14">
        <v>0</v>
      </c>
      <c r="Y14">
        <v>0</v>
      </c>
      <c r="Z14" s="20">
        <v>0</v>
      </c>
      <c r="AA14" s="20">
        <v>0</v>
      </c>
      <c r="AB14" s="20">
        <v>0</v>
      </c>
      <c r="AC14" s="20">
        <v>0</v>
      </c>
      <c r="AD14" s="20">
        <v>0</v>
      </c>
      <c r="AE14" s="20">
        <v>0</v>
      </c>
      <c r="AF14" s="20">
        <v>0</v>
      </c>
      <c r="AG14" s="20">
        <v>0</v>
      </c>
      <c r="AH14" s="24" t="e" cm="1">
        <f t="array" ref="AH14">#REF!</f>
        <v>#REF!</v>
      </c>
      <c r="AI14" s="24"/>
      <c r="AJ14" s="24"/>
      <c r="AK14" s="24"/>
    </row>
    <row r="15" spans="1:37" x14ac:dyDescent="0.25">
      <c r="A15" s="1" t="s">
        <v>153</v>
      </c>
      <c r="B15" s="7"/>
      <c r="C15" s="7"/>
      <c r="D15" s="7"/>
      <c r="E15" s="7"/>
      <c r="F15" s="7"/>
      <c r="G15" s="7"/>
      <c r="H15" s="7"/>
      <c r="I15" s="7"/>
      <c r="J15" s="7"/>
      <c r="K15" s="7"/>
      <c r="N15" s="20">
        <v>0</v>
      </c>
      <c r="O15" s="20">
        <v>0</v>
      </c>
      <c r="P15" s="20">
        <v>0</v>
      </c>
      <c r="Q15" s="20">
        <v>0</v>
      </c>
      <c r="V15">
        <v>0</v>
      </c>
      <c r="W15">
        <v>0</v>
      </c>
      <c r="X15">
        <v>0</v>
      </c>
      <c r="Y15">
        <v>0</v>
      </c>
      <c r="Z15" s="20">
        <v>0</v>
      </c>
      <c r="AA15" s="20">
        <v>0</v>
      </c>
      <c r="AB15" s="20">
        <v>0</v>
      </c>
      <c r="AC15" s="20">
        <v>0</v>
      </c>
      <c r="AD15" s="20">
        <v>0</v>
      </c>
      <c r="AE15" s="20">
        <v>0</v>
      </c>
      <c r="AF15" s="20">
        <v>0</v>
      </c>
      <c r="AG15" s="20">
        <v>0</v>
      </c>
      <c r="AH15" s="24" t="e" cm="1">
        <f t="array" ref="AH15">#REF!</f>
        <v>#REF!</v>
      </c>
      <c r="AI15" s="24"/>
      <c r="AJ15" s="24"/>
      <c r="AK15" s="24"/>
    </row>
    <row r="16" spans="1:37" x14ac:dyDescent="0.25">
      <c r="A16" s="1" t="s">
        <v>46</v>
      </c>
      <c r="B16" s="7">
        <v>3.33</v>
      </c>
      <c r="C16" s="7">
        <v>2.83</v>
      </c>
      <c r="D16" s="7">
        <v>2.83</v>
      </c>
      <c r="E16" s="7">
        <v>3.33</v>
      </c>
      <c r="F16" s="7">
        <v>1.5</v>
      </c>
      <c r="G16" s="7">
        <v>2.5</v>
      </c>
      <c r="H16" s="7">
        <v>1.67</v>
      </c>
      <c r="I16" s="7">
        <v>2.5</v>
      </c>
      <c r="J16" s="7">
        <v>2.33</v>
      </c>
      <c r="K16" s="7">
        <v>2.33</v>
      </c>
      <c r="L16" s="7">
        <v>2.67</v>
      </c>
      <c r="M16" s="7">
        <v>1.67</v>
      </c>
      <c r="N16" s="19">
        <v>2</v>
      </c>
      <c r="O16" s="19">
        <v>3</v>
      </c>
      <c r="P16" s="19">
        <v>2</v>
      </c>
      <c r="Q16" s="19">
        <v>4</v>
      </c>
      <c r="R16" s="19">
        <v>2</v>
      </c>
      <c r="S16" s="19">
        <v>5</v>
      </c>
      <c r="T16" s="19">
        <v>0</v>
      </c>
      <c r="U16" s="19">
        <v>2</v>
      </c>
      <c r="V16">
        <v>5</v>
      </c>
      <c r="W16">
        <v>2</v>
      </c>
      <c r="X16">
        <v>2</v>
      </c>
      <c r="Y16">
        <v>5</v>
      </c>
      <c r="Z16" s="19">
        <v>1</v>
      </c>
      <c r="AA16" s="19">
        <v>5</v>
      </c>
      <c r="AB16" s="19">
        <v>1</v>
      </c>
      <c r="AC16" s="19">
        <v>3</v>
      </c>
      <c r="AD16" s="19">
        <v>1</v>
      </c>
      <c r="AE16" s="19">
        <v>5</v>
      </c>
      <c r="AF16" s="19">
        <v>1</v>
      </c>
      <c r="AG16" s="19">
        <v>3</v>
      </c>
      <c r="AH16" s="24">
        <f t="shared" ref="AH16" si="7">AVERAGE(N16,R16,V16,Z16,AD16)</f>
        <v>2.2000000000000002</v>
      </c>
      <c r="AI16" s="24">
        <f t="shared" ref="AI16" si="8">AVERAGE(O16,S16,W16,AA16,AE16)</f>
        <v>4</v>
      </c>
      <c r="AJ16" s="24">
        <f t="shared" ref="AJ16" si="9">AVERAGE(P16,T16,X16,AB16,AF16)</f>
        <v>1.2</v>
      </c>
      <c r="AK16" s="24">
        <f t="shared" ref="AK16" si="10">AVERAGE(Q16,U16,Y16,AC16,AG16)</f>
        <v>3.4</v>
      </c>
    </row>
    <row r="17" spans="1:37" s="3" customFormat="1" x14ac:dyDescent="0.25">
      <c r="A17" s="4" t="s">
        <v>48</v>
      </c>
      <c r="B17" s="5"/>
      <c r="C17" s="5"/>
      <c r="D17" s="5"/>
      <c r="E17" s="5"/>
      <c r="F17" s="5"/>
      <c r="G17" s="5"/>
      <c r="H17" s="5"/>
      <c r="I17" s="5"/>
      <c r="J17" s="5"/>
      <c r="K17" s="5"/>
      <c r="L17" s="5"/>
      <c r="M17" s="5"/>
      <c r="N17" s="5"/>
      <c r="O17" s="5"/>
      <c r="P17" s="5"/>
      <c r="Q17" s="5"/>
      <c r="Z17" s="5"/>
      <c r="AA17" s="5"/>
      <c r="AB17" s="5"/>
      <c r="AC17" s="5"/>
      <c r="AD17" s="5"/>
      <c r="AE17" s="5"/>
      <c r="AF17" s="5"/>
      <c r="AG17" s="5"/>
      <c r="AH17" s="23"/>
      <c r="AI17" s="23"/>
      <c r="AJ17" s="23"/>
      <c r="AK17" s="23"/>
    </row>
    <row r="18" spans="1:37" x14ac:dyDescent="0.25">
      <c r="A18" s="1" t="s">
        <v>49</v>
      </c>
      <c r="B18" s="7">
        <v>4</v>
      </c>
      <c r="C18" s="7">
        <v>4.33</v>
      </c>
      <c r="D18" s="7">
        <v>2.67</v>
      </c>
      <c r="E18" s="7">
        <v>3.83</v>
      </c>
      <c r="F18" s="7">
        <v>2.67</v>
      </c>
      <c r="G18" s="7">
        <v>4</v>
      </c>
      <c r="H18" s="7">
        <v>2.17</v>
      </c>
      <c r="I18" s="7">
        <v>3</v>
      </c>
      <c r="J18" s="7">
        <v>3</v>
      </c>
      <c r="K18" s="7">
        <v>3.67</v>
      </c>
      <c r="L18" s="7">
        <v>2.83</v>
      </c>
      <c r="M18" s="7">
        <v>2</v>
      </c>
      <c r="N18" s="19">
        <v>5</v>
      </c>
      <c r="O18" s="19">
        <v>3</v>
      </c>
      <c r="P18" s="19">
        <v>5</v>
      </c>
      <c r="Q18" s="19">
        <v>2</v>
      </c>
      <c r="R18" s="19">
        <v>2</v>
      </c>
      <c r="S18" s="19">
        <v>2</v>
      </c>
      <c r="T18" s="19">
        <v>1</v>
      </c>
      <c r="U18" s="21">
        <v>3</v>
      </c>
      <c r="V18">
        <v>3</v>
      </c>
      <c r="W18">
        <v>2</v>
      </c>
      <c r="X18">
        <v>2</v>
      </c>
      <c r="Y18">
        <v>3</v>
      </c>
      <c r="Z18" s="19">
        <v>2</v>
      </c>
      <c r="AA18" s="19">
        <v>5</v>
      </c>
      <c r="AB18" s="19">
        <v>3</v>
      </c>
      <c r="AC18" s="19">
        <v>4</v>
      </c>
      <c r="AD18" s="19">
        <v>2</v>
      </c>
      <c r="AE18" s="19">
        <v>5</v>
      </c>
      <c r="AF18" s="19">
        <v>3</v>
      </c>
      <c r="AG18" s="19">
        <v>4</v>
      </c>
      <c r="AH18" s="24">
        <f>AVERAGE(N18,R18,V18,Z18,AD18)</f>
        <v>2.8</v>
      </c>
      <c r="AI18" s="24">
        <f t="shared" ref="AI18:AK18" si="11">AVERAGE(O18,S18,W18,AA18,AE18)</f>
        <v>3.4</v>
      </c>
      <c r="AJ18" s="24">
        <f t="shared" si="11"/>
        <v>2.8</v>
      </c>
      <c r="AK18" s="24">
        <f t="shared" si="11"/>
        <v>3.2</v>
      </c>
    </row>
    <row r="19" spans="1:37" ht="30" x14ac:dyDescent="0.25">
      <c r="A19" s="1" t="s">
        <v>50</v>
      </c>
      <c r="B19" s="7">
        <v>4.4000000000000004</v>
      </c>
      <c r="C19" s="7">
        <v>1.6</v>
      </c>
      <c r="D19" s="7">
        <v>3</v>
      </c>
      <c r="E19" s="7">
        <v>4.2</v>
      </c>
      <c r="F19" s="7">
        <v>2</v>
      </c>
      <c r="G19" s="7">
        <v>1.4</v>
      </c>
      <c r="H19" s="7">
        <v>2.6</v>
      </c>
      <c r="I19" s="7">
        <v>2</v>
      </c>
      <c r="J19" s="7">
        <v>2.4</v>
      </c>
      <c r="K19" s="7">
        <v>3</v>
      </c>
      <c r="L19" s="7">
        <v>2.2000000000000002</v>
      </c>
      <c r="M19" s="7">
        <v>1.6</v>
      </c>
      <c r="N19" s="19">
        <v>5</v>
      </c>
      <c r="O19" s="19">
        <v>2</v>
      </c>
      <c r="P19" s="19">
        <v>2</v>
      </c>
      <c r="Q19" s="19">
        <v>3</v>
      </c>
      <c r="R19" s="19">
        <v>2</v>
      </c>
      <c r="S19" s="19">
        <v>1</v>
      </c>
      <c r="T19" s="19">
        <v>1</v>
      </c>
      <c r="U19" s="21">
        <v>3</v>
      </c>
      <c r="V19">
        <v>5</v>
      </c>
      <c r="W19">
        <v>3</v>
      </c>
      <c r="X19">
        <v>2</v>
      </c>
      <c r="Y19">
        <v>5</v>
      </c>
      <c r="Z19" s="19">
        <v>2</v>
      </c>
      <c r="AA19" s="19">
        <v>2</v>
      </c>
      <c r="AB19" s="19">
        <v>3</v>
      </c>
      <c r="AC19" s="19">
        <v>3</v>
      </c>
      <c r="AD19" s="19">
        <v>2</v>
      </c>
      <c r="AE19" s="19">
        <v>2</v>
      </c>
      <c r="AF19" s="19">
        <v>3</v>
      </c>
      <c r="AG19" s="19">
        <v>3</v>
      </c>
      <c r="AH19" s="24">
        <f>AVERAGE(N19,R19,V19,Z19,AD19)</f>
        <v>3.2</v>
      </c>
      <c r="AI19" s="24">
        <f t="shared" ref="AI19" si="12">AVERAGE(O19,S19,W19,AA19,AE19)</f>
        <v>2</v>
      </c>
      <c r="AJ19" s="24">
        <f t="shared" ref="AJ19" si="13">AVERAGE(P19,T19,X19,AB19,AF19)</f>
        <v>2.2000000000000002</v>
      </c>
      <c r="AK19" s="24">
        <f t="shared" ref="AK19" si="14">AVERAGE(Q19,U19,Y19,AC19,AG19)</f>
        <v>3.4</v>
      </c>
    </row>
    <row r="20" spans="1:37" s="3" customFormat="1" ht="14.25" customHeight="1" x14ac:dyDescent="0.25">
      <c r="A20" s="4" t="s">
        <v>52</v>
      </c>
      <c r="B20" s="5"/>
      <c r="C20" s="5"/>
      <c r="D20" s="5"/>
      <c r="E20" s="5"/>
      <c r="F20" s="5"/>
      <c r="G20" s="5"/>
      <c r="H20" s="5"/>
      <c r="I20" s="5"/>
      <c r="J20" s="5"/>
      <c r="K20" s="5"/>
      <c r="L20" s="5"/>
      <c r="M20" s="5"/>
      <c r="N20" s="5"/>
      <c r="O20" s="5"/>
      <c r="P20" s="5"/>
      <c r="Q20" s="5"/>
      <c r="Z20" s="5"/>
      <c r="AA20" s="5"/>
      <c r="AB20" s="5"/>
      <c r="AC20" s="5"/>
      <c r="AD20" s="5"/>
      <c r="AE20" s="5"/>
      <c r="AF20" s="5"/>
      <c r="AG20" s="5"/>
      <c r="AH20" s="23"/>
      <c r="AI20" s="23"/>
      <c r="AJ20" s="23"/>
      <c r="AK20" s="23"/>
    </row>
    <row r="21" spans="1:37" x14ac:dyDescent="0.25">
      <c r="A21" s="1" t="s">
        <v>154</v>
      </c>
      <c r="B21" s="7">
        <v>3</v>
      </c>
      <c r="C21" s="7">
        <v>4.5999999999999996</v>
      </c>
      <c r="D21" s="7">
        <v>2.6</v>
      </c>
      <c r="E21" s="7">
        <v>2.2000000000000002</v>
      </c>
      <c r="F21" s="7">
        <v>3.2</v>
      </c>
      <c r="G21" s="7">
        <v>4.8</v>
      </c>
      <c r="H21" s="7">
        <v>1.4</v>
      </c>
      <c r="I21" s="7">
        <v>3</v>
      </c>
      <c r="J21" s="7">
        <v>4.2</v>
      </c>
      <c r="K21" s="7">
        <v>4.2</v>
      </c>
      <c r="L21" s="7">
        <v>4.2</v>
      </c>
      <c r="M21" s="7">
        <v>3.8</v>
      </c>
      <c r="N21" s="19">
        <v>1</v>
      </c>
      <c r="O21" s="19">
        <v>2</v>
      </c>
      <c r="P21" s="19">
        <v>5</v>
      </c>
      <c r="Q21" s="19">
        <v>2</v>
      </c>
      <c r="R21" s="19">
        <v>1</v>
      </c>
      <c r="S21" s="19">
        <v>3</v>
      </c>
      <c r="T21" s="19">
        <v>3</v>
      </c>
      <c r="U21" s="19">
        <v>1</v>
      </c>
      <c r="V21">
        <v>3</v>
      </c>
      <c r="W21">
        <v>4</v>
      </c>
      <c r="X21">
        <v>5</v>
      </c>
      <c r="Y21">
        <v>3</v>
      </c>
      <c r="Z21" s="19">
        <v>5</v>
      </c>
      <c r="AA21" s="19">
        <v>4</v>
      </c>
      <c r="AB21" s="19">
        <v>4</v>
      </c>
      <c r="AC21" s="19">
        <v>4</v>
      </c>
      <c r="AD21" s="19">
        <v>5</v>
      </c>
      <c r="AE21" s="19">
        <v>4</v>
      </c>
      <c r="AF21" s="19">
        <v>4</v>
      </c>
      <c r="AG21" s="19">
        <v>4</v>
      </c>
      <c r="AH21" s="24">
        <f>AVERAGE(N21,R21,V21,Z21,AD21)</f>
        <v>3</v>
      </c>
      <c r="AI21" s="24">
        <f t="shared" ref="AI21" si="15">AVERAGE(O21,S21,W21,AA21,AE21)</f>
        <v>3.4</v>
      </c>
      <c r="AJ21" s="24">
        <f t="shared" ref="AJ21" si="16">AVERAGE(P21,T21,X21,AB21,AF21)</f>
        <v>4.2</v>
      </c>
      <c r="AK21" s="24">
        <f t="shared" ref="AK21" si="17">AVERAGE(Q21,U21,Y21,AC21,AG21)</f>
        <v>2.8</v>
      </c>
    </row>
    <row r="22" spans="1:37" x14ac:dyDescent="0.25">
      <c r="A22" s="1" t="s">
        <v>54</v>
      </c>
      <c r="B22" s="7">
        <v>3.8</v>
      </c>
      <c r="C22" s="7">
        <v>4.4000000000000004</v>
      </c>
      <c r="D22" s="7">
        <v>2.2000000000000002</v>
      </c>
      <c r="E22" s="7">
        <v>3</v>
      </c>
      <c r="F22" s="7">
        <v>2.2000000000000002</v>
      </c>
      <c r="G22" s="7">
        <v>4.8</v>
      </c>
      <c r="H22" s="7">
        <v>1.8</v>
      </c>
      <c r="I22" s="7">
        <v>2.8</v>
      </c>
      <c r="J22" s="7">
        <v>3.4</v>
      </c>
      <c r="K22" s="7">
        <v>3.4</v>
      </c>
      <c r="L22" s="7">
        <v>3.6</v>
      </c>
      <c r="M22" s="7">
        <v>2.6</v>
      </c>
      <c r="N22" s="19">
        <v>5</v>
      </c>
      <c r="O22" s="19">
        <v>2</v>
      </c>
      <c r="P22" s="19">
        <v>3</v>
      </c>
      <c r="Q22" s="19">
        <v>2</v>
      </c>
      <c r="R22" s="19">
        <v>2</v>
      </c>
      <c r="S22" s="19">
        <v>4</v>
      </c>
      <c r="T22" s="19">
        <v>1</v>
      </c>
      <c r="U22" s="19">
        <v>2</v>
      </c>
      <c r="V22">
        <v>1</v>
      </c>
      <c r="W22">
        <v>5</v>
      </c>
      <c r="X22">
        <v>8</v>
      </c>
      <c r="Y22">
        <v>1</v>
      </c>
      <c r="Z22" s="19">
        <v>4</v>
      </c>
      <c r="AA22" s="19">
        <v>5</v>
      </c>
      <c r="AB22" s="19">
        <v>5</v>
      </c>
      <c r="AC22" s="19">
        <v>5</v>
      </c>
      <c r="AD22" s="19">
        <v>4</v>
      </c>
      <c r="AE22" s="19">
        <v>5</v>
      </c>
      <c r="AF22" s="19">
        <v>5</v>
      </c>
      <c r="AG22" s="19">
        <v>5</v>
      </c>
      <c r="AH22" s="24">
        <f t="shared" ref="AH22:AH25" si="18">AVERAGE(N22,R22,V22,Z22,AD22)</f>
        <v>3.2</v>
      </c>
      <c r="AI22" s="24">
        <f t="shared" ref="AI22:AI25" si="19">AVERAGE(O22,S22,W22,AA22,AE22)</f>
        <v>4.2</v>
      </c>
      <c r="AJ22" s="24">
        <f t="shared" ref="AJ22:AJ25" si="20">AVERAGE(P22,T22,X22,AB22,AF22)</f>
        <v>4.4000000000000004</v>
      </c>
      <c r="AK22" s="24">
        <f t="shared" ref="AK22:AK25" si="21">AVERAGE(Q22,U22,Y22,AC22,AG22)</f>
        <v>3</v>
      </c>
    </row>
    <row r="23" spans="1:37" x14ac:dyDescent="0.25">
      <c r="A23" s="1" t="s">
        <v>55</v>
      </c>
      <c r="B23" s="7">
        <v>2</v>
      </c>
      <c r="C23" s="7">
        <v>4</v>
      </c>
      <c r="D23" s="7">
        <v>2.8</v>
      </c>
      <c r="E23" s="7">
        <v>2</v>
      </c>
      <c r="F23" s="7">
        <v>3.4</v>
      </c>
      <c r="G23" s="7">
        <v>4</v>
      </c>
      <c r="H23" s="7">
        <v>2</v>
      </c>
      <c r="I23" s="7">
        <v>2.6</v>
      </c>
      <c r="J23" s="7">
        <v>3.6</v>
      </c>
      <c r="K23" s="7">
        <v>3.6</v>
      </c>
      <c r="L23" s="7">
        <v>3.6</v>
      </c>
      <c r="M23" s="7">
        <v>2.8</v>
      </c>
      <c r="N23" s="19">
        <v>1</v>
      </c>
      <c r="O23" s="19">
        <v>3</v>
      </c>
      <c r="P23" s="19">
        <v>5</v>
      </c>
      <c r="Q23" s="19">
        <v>2</v>
      </c>
      <c r="R23" s="19">
        <v>1</v>
      </c>
      <c r="S23" s="19">
        <v>3</v>
      </c>
      <c r="T23" s="19">
        <v>3</v>
      </c>
      <c r="U23" s="19">
        <v>1</v>
      </c>
      <c r="V23">
        <v>1</v>
      </c>
      <c r="W23">
        <v>1</v>
      </c>
      <c r="X23">
        <v>2</v>
      </c>
      <c r="Y23">
        <v>1</v>
      </c>
      <c r="Z23" s="19">
        <v>2</v>
      </c>
      <c r="AA23" s="19">
        <v>2</v>
      </c>
      <c r="AB23" s="19">
        <v>3</v>
      </c>
      <c r="AC23" s="19">
        <v>4</v>
      </c>
      <c r="AD23" s="19">
        <v>2</v>
      </c>
      <c r="AE23" s="19">
        <v>2</v>
      </c>
      <c r="AF23" s="19">
        <v>3</v>
      </c>
      <c r="AG23" s="19">
        <v>4</v>
      </c>
      <c r="AH23" s="24">
        <f t="shared" si="18"/>
        <v>1.4</v>
      </c>
      <c r="AI23" s="24">
        <f t="shared" si="19"/>
        <v>2.2000000000000002</v>
      </c>
      <c r="AJ23" s="24">
        <f t="shared" si="20"/>
        <v>3.2</v>
      </c>
      <c r="AK23" s="24">
        <f t="shared" si="21"/>
        <v>2.4</v>
      </c>
    </row>
    <row r="24" spans="1:37" x14ac:dyDescent="0.25">
      <c r="A24" s="1" t="s">
        <v>56</v>
      </c>
      <c r="B24" s="7">
        <v>1.6</v>
      </c>
      <c r="C24" s="7">
        <v>3</v>
      </c>
      <c r="D24" s="7">
        <v>2.2000000000000002</v>
      </c>
      <c r="E24" s="7">
        <v>2.2000000000000002</v>
      </c>
      <c r="F24" s="7">
        <v>3.6</v>
      </c>
      <c r="G24" s="7">
        <v>3.8</v>
      </c>
      <c r="H24" s="7">
        <v>2</v>
      </c>
      <c r="I24" s="7">
        <v>2.4</v>
      </c>
      <c r="J24" s="7">
        <v>3.2</v>
      </c>
      <c r="K24" s="7">
        <v>3.2</v>
      </c>
      <c r="L24" s="7">
        <v>3.4</v>
      </c>
      <c r="M24" s="7">
        <v>3.4</v>
      </c>
      <c r="N24" s="19">
        <v>5</v>
      </c>
      <c r="O24" s="19">
        <v>3</v>
      </c>
      <c r="P24" s="19">
        <v>3</v>
      </c>
      <c r="Q24" s="19">
        <v>4</v>
      </c>
      <c r="R24" s="19">
        <v>5</v>
      </c>
      <c r="S24" s="19">
        <v>2</v>
      </c>
      <c r="T24" s="19">
        <v>2</v>
      </c>
      <c r="U24" s="19">
        <v>1</v>
      </c>
      <c r="V24">
        <v>1</v>
      </c>
      <c r="W24">
        <v>3</v>
      </c>
      <c r="X24">
        <v>5</v>
      </c>
      <c r="Y24">
        <v>1</v>
      </c>
      <c r="Z24" s="19">
        <v>2</v>
      </c>
      <c r="AA24" s="19">
        <v>2</v>
      </c>
      <c r="AB24" s="19">
        <v>4</v>
      </c>
      <c r="AC24" s="19">
        <v>3</v>
      </c>
      <c r="AD24" s="19">
        <v>2</v>
      </c>
      <c r="AE24" s="19">
        <v>2</v>
      </c>
      <c r="AF24" s="19">
        <v>4</v>
      </c>
      <c r="AG24" s="19">
        <v>3</v>
      </c>
      <c r="AH24" s="24">
        <f t="shared" si="18"/>
        <v>3</v>
      </c>
      <c r="AI24" s="24">
        <f t="shared" si="19"/>
        <v>2.4</v>
      </c>
      <c r="AJ24" s="24">
        <f t="shared" si="20"/>
        <v>3.6</v>
      </c>
      <c r="AK24" s="24">
        <f t="shared" si="21"/>
        <v>2.4</v>
      </c>
    </row>
    <row r="25" spans="1:37" x14ac:dyDescent="0.25">
      <c r="A25" s="1" t="s">
        <v>57</v>
      </c>
      <c r="B25" s="7">
        <v>3.5</v>
      </c>
      <c r="C25" s="7">
        <v>3</v>
      </c>
      <c r="D25" s="7">
        <v>3.33</v>
      </c>
      <c r="E25" s="7">
        <v>3</v>
      </c>
      <c r="F25" s="7">
        <v>3</v>
      </c>
      <c r="G25" s="7">
        <v>3.33</v>
      </c>
      <c r="H25" s="7">
        <v>2.67</v>
      </c>
      <c r="I25" s="7">
        <v>3.17</v>
      </c>
      <c r="J25" s="7">
        <v>2.67</v>
      </c>
      <c r="K25" s="7">
        <v>3</v>
      </c>
      <c r="L25" s="7">
        <v>3.5</v>
      </c>
      <c r="M25" s="7">
        <v>3.17</v>
      </c>
      <c r="N25" s="19">
        <v>2</v>
      </c>
      <c r="O25" s="19">
        <v>2</v>
      </c>
      <c r="P25" s="19">
        <v>2</v>
      </c>
      <c r="Q25" s="19">
        <v>2</v>
      </c>
      <c r="R25" s="19">
        <v>3</v>
      </c>
      <c r="S25" s="19">
        <v>2</v>
      </c>
      <c r="T25" s="19">
        <v>2</v>
      </c>
      <c r="U25" s="19">
        <v>3</v>
      </c>
      <c r="V25">
        <v>1</v>
      </c>
      <c r="W25">
        <v>4</v>
      </c>
      <c r="X25">
        <v>4</v>
      </c>
      <c r="Y25">
        <v>1</v>
      </c>
      <c r="Z25" s="19">
        <v>1</v>
      </c>
      <c r="AA25" s="19">
        <v>1</v>
      </c>
      <c r="AB25" s="19">
        <v>2</v>
      </c>
      <c r="AC25" s="19">
        <v>2</v>
      </c>
      <c r="AD25" s="19">
        <v>1</v>
      </c>
      <c r="AE25" s="19">
        <v>1</v>
      </c>
      <c r="AF25" s="19">
        <v>2</v>
      </c>
      <c r="AG25" s="19">
        <v>2</v>
      </c>
      <c r="AH25" s="24">
        <f t="shared" si="18"/>
        <v>1.6</v>
      </c>
      <c r="AI25" s="24">
        <f t="shared" si="19"/>
        <v>2</v>
      </c>
      <c r="AJ25" s="24">
        <f t="shared" si="20"/>
        <v>2.4</v>
      </c>
      <c r="AK25" s="24">
        <f t="shared" si="21"/>
        <v>2</v>
      </c>
    </row>
    <row r="26" spans="1:37" s="3" customFormat="1" x14ac:dyDescent="0.25">
      <c r="A26" s="4" t="s">
        <v>59</v>
      </c>
      <c r="B26" s="5"/>
      <c r="C26" s="5"/>
      <c r="D26" s="5"/>
      <c r="E26" s="5"/>
      <c r="F26" s="5"/>
      <c r="G26" s="5"/>
      <c r="H26" s="5"/>
      <c r="I26" s="5"/>
      <c r="J26" s="5"/>
      <c r="K26" s="5"/>
      <c r="L26" s="5"/>
      <c r="M26" s="5"/>
      <c r="N26" s="5"/>
      <c r="O26" s="5"/>
      <c r="P26" s="5"/>
      <c r="Q26" s="5"/>
      <c r="Z26" s="5"/>
      <c r="AA26" s="5"/>
      <c r="AB26" s="5"/>
      <c r="AC26" s="5"/>
      <c r="AD26" s="5"/>
      <c r="AE26" s="5"/>
      <c r="AF26" s="5"/>
      <c r="AG26" s="5"/>
      <c r="AH26" s="25"/>
      <c r="AI26" s="25"/>
      <c r="AJ26" s="25"/>
      <c r="AK26" s="25"/>
    </row>
    <row r="27" spans="1:37" x14ac:dyDescent="0.25">
      <c r="A27" s="1" t="s">
        <v>60</v>
      </c>
      <c r="B27" s="7">
        <v>3.2</v>
      </c>
      <c r="C27" s="7">
        <v>1.6</v>
      </c>
      <c r="D27" s="7">
        <v>1.6</v>
      </c>
      <c r="E27" s="7">
        <v>3.6</v>
      </c>
      <c r="F27" s="7">
        <v>1.2</v>
      </c>
      <c r="G27" s="7">
        <v>1.2</v>
      </c>
      <c r="H27" s="7">
        <v>4.5999999999999996</v>
      </c>
      <c r="I27" s="7">
        <v>1</v>
      </c>
      <c r="J27" s="7">
        <v>1.6</v>
      </c>
      <c r="K27" s="7">
        <v>1.2</v>
      </c>
      <c r="L27" s="7">
        <v>1.2</v>
      </c>
      <c r="M27" s="7">
        <v>1.6</v>
      </c>
      <c r="N27" s="19">
        <v>4</v>
      </c>
      <c r="O27" s="19">
        <v>1</v>
      </c>
      <c r="P27" s="19">
        <v>1</v>
      </c>
      <c r="Q27" s="19">
        <v>1</v>
      </c>
      <c r="R27" s="19">
        <v>3</v>
      </c>
      <c r="S27" s="19">
        <v>1</v>
      </c>
      <c r="T27" s="19">
        <v>1</v>
      </c>
      <c r="U27" s="19">
        <v>1</v>
      </c>
      <c r="V27">
        <v>0</v>
      </c>
      <c r="W27">
        <v>0</v>
      </c>
      <c r="X27">
        <v>0</v>
      </c>
      <c r="Y27">
        <v>0</v>
      </c>
      <c r="Z27" s="19">
        <v>1</v>
      </c>
      <c r="AA27" s="19">
        <v>1</v>
      </c>
      <c r="AB27" s="19">
        <v>1</v>
      </c>
      <c r="AC27" s="19">
        <v>2</v>
      </c>
      <c r="AD27" s="19">
        <v>1</v>
      </c>
      <c r="AE27" s="19">
        <v>1</v>
      </c>
      <c r="AF27" s="19">
        <v>1</v>
      </c>
      <c r="AG27" s="19">
        <v>2</v>
      </c>
      <c r="AH27" s="24">
        <f t="shared" ref="AH27:AH32" si="22">AVERAGE(N27,R27,V27,Z27,AD27)</f>
        <v>1.8</v>
      </c>
      <c r="AI27" s="24">
        <f t="shared" ref="AI27:AI32" si="23">AVERAGE(O27,S27,W27,AA27,AE27)</f>
        <v>0.8</v>
      </c>
      <c r="AJ27" s="24">
        <f t="shared" ref="AJ27:AJ32" si="24">AVERAGE(P27,T27,X27,AB27,AF27)</f>
        <v>0.8</v>
      </c>
      <c r="AK27" s="24">
        <f t="shared" ref="AK27:AK32" si="25">AVERAGE(Q27,U27,Y27,AC27,AG27)</f>
        <v>1.2</v>
      </c>
    </row>
    <row r="28" spans="1:37" x14ac:dyDescent="0.25">
      <c r="A28" s="1" t="s">
        <v>61</v>
      </c>
      <c r="B28" s="7">
        <v>3</v>
      </c>
      <c r="C28" s="7">
        <v>3.6</v>
      </c>
      <c r="D28" s="7">
        <v>1.6</v>
      </c>
      <c r="E28" s="7">
        <v>3.6</v>
      </c>
      <c r="F28" s="7">
        <v>2</v>
      </c>
      <c r="G28" s="7">
        <v>2.4</v>
      </c>
      <c r="H28" s="7">
        <v>3.8</v>
      </c>
      <c r="I28" s="7">
        <v>2.6</v>
      </c>
      <c r="J28" s="7">
        <v>3</v>
      </c>
      <c r="K28" s="7">
        <v>1.8</v>
      </c>
      <c r="L28" s="7">
        <v>2.8</v>
      </c>
      <c r="M28" s="7">
        <v>2.6</v>
      </c>
      <c r="N28" s="19">
        <v>5</v>
      </c>
      <c r="O28" s="19">
        <v>3</v>
      </c>
      <c r="P28" s="19">
        <v>3</v>
      </c>
      <c r="Q28" s="19">
        <v>3</v>
      </c>
      <c r="R28" s="19">
        <v>3</v>
      </c>
      <c r="S28" s="19">
        <v>1</v>
      </c>
      <c r="T28" s="19">
        <v>1</v>
      </c>
      <c r="U28" s="19">
        <v>2</v>
      </c>
      <c r="V28">
        <v>2</v>
      </c>
      <c r="W28">
        <v>1</v>
      </c>
      <c r="X28">
        <v>1</v>
      </c>
      <c r="Y28">
        <v>3</v>
      </c>
      <c r="Z28" s="19">
        <v>5</v>
      </c>
      <c r="AA28" s="19">
        <v>5</v>
      </c>
      <c r="AB28" s="19">
        <v>2</v>
      </c>
      <c r="AC28" s="19">
        <v>4</v>
      </c>
      <c r="AD28" s="19">
        <v>5</v>
      </c>
      <c r="AE28" s="19">
        <v>5</v>
      </c>
      <c r="AF28" s="19">
        <v>2</v>
      </c>
      <c r="AG28" s="19">
        <v>4</v>
      </c>
      <c r="AH28" s="24">
        <f t="shared" si="22"/>
        <v>4</v>
      </c>
      <c r="AI28" s="24">
        <f t="shared" si="23"/>
        <v>3</v>
      </c>
      <c r="AJ28" s="24">
        <f t="shared" si="24"/>
        <v>1.8</v>
      </c>
      <c r="AK28" s="24">
        <f t="shared" si="25"/>
        <v>3.2</v>
      </c>
    </row>
    <row r="29" spans="1:37" x14ac:dyDescent="0.25">
      <c r="A29" s="1" t="s">
        <v>63</v>
      </c>
      <c r="B29" s="7">
        <v>3.4</v>
      </c>
      <c r="C29" s="7">
        <v>2.2000000000000002</v>
      </c>
      <c r="D29" s="7">
        <v>2.4</v>
      </c>
      <c r="E29" s="7">
        <v>3.2</v>
      </c>
      <c r="F29" s="7">
        <v>2.6</v>
      </c>
      <c r="G29" s="7">
        <v>1.6</v>
      </c>
      <c r="H29" s="7">
        <v>2.6</v>
      </c>
      <c r="I29" s="7">
        <v>2.4</v>
      </c>
      <c r="J29" s="7">
        <v>1.2</v>
      </c>
      <c r="K29" s="7">
        <v>1.8</v>
      </c>
      <c r="L29" s="7">
        <v>1.8</v>
      </c>
      <c r="M29" s="7">
        <v>1.6</v>
      </c>
      <c r="N29" s="19">
        <v>5</v>
      </c>
      <c r="O29" s="19">
        <v>1</v>
      </c>
      <c r="P29" s="19">
        <v>1</v>
      </c>
      <c r="Q29" s="19">
        <v>1</v>
      </c>
      <c r="R29" s="19">
        <v>4</v>
      </c>
      <c r="S29" s="19">
        <v>1</v>
      </c>
      <c r="T29" s="19">
        <v>1</v>
      </c>
      <c r="U29" s="19">
        <v>1</v>
      </c>
      <c r="V29">
        <v>1</v>
      </c>
      <c r="W29">
        <v>1</v>
      </c>
      <c r="X29">
        <v>1</v>
      </c>
      <c r="Y29">
        <v>2</v>
      </c>
      <c r="Z29" s="19">
        <v>3</v>
      </c>
      <c r="AA29" s="19">
        <v>5</v>
      </c>
      <c r="AB29" s="19">
        <v>3</v>
      </c>
      <c r="AC29" s="19">
        <v>3</v>
      </c>
      <c r="AD29" s="19">
        <v>3</v>
      </c>
      <c r="AE29" s="19">
        <v>5</v>
      </c>
      <c r="AF29" s="19">
        <v>3</v>
      </c>
      <c r="AG29" s="19">
        <v>3</v>
      </c>
      <c r="AH29" s="24">
        <f t="shared" si="22"/>
        <v>3.2</v>
      </c>
      <c r="AI29" s="24">
        <f t="shared" si="23"/>
        <v>2.6</v>
      </c>
      <c r="AJ29" s="24">
        <f t="shared" si="24"/>
        <v>1.8</v>
      </c>
      <c r="AK29" s="24">
        <f t="shared" si="25"/>
        <v>2</v>
      </c>
    </row>
    <row r="30" spans="1:37" s="3" customFormat="1" x14ac:dyDescent="0.25">
      <c r="A30" s="4" t="s">
        <v>65</v>
      </c>
      <c r="B30" s="5"/>
      <c r="C30" s="5"/>
      <c r="D30" s="5"/>
      <c r="E30" s="5"/>
      <c r="F30" s="5"/>
      <c r="G30" s="5"/>
      <c r="H30" s="5"/>
      <c r="I30" s="5"/>
      <c r="J30" s="5"/>
      <c r="K30" s="5"/>
      <c r="L30" s="5"/>
      <c r="M30" s="5"/>
      <c r="N30" s="5"/>
      <c r="O30" s="5"/>
      <c r="P30" s="5"/>
      <c r="Q30" s="5"/>
      <c r="Z30" s="5"/>
      <c r="AA30" s="5"/>
      <c r="AB30" s="5"/>
      <c r="AC30" s="5"/>
      <c r="AD30" s="5"/>
      <c r="AE30" s="5"/>
      <c r="AF30" s="5"/>
      <c r="AG30" s="5"/>
      <c r="AH30" s="25"/>
      <c r="AI30" s="25"/>
      <c r="AJ30" s="25"/>
      <c r="AK30" s="25"/>
    </row>
    <row r="31" spans="1:37" x14ac:dyDescent="0.25">
      <c r="A31" s="1" t="s">
        <v>66</v>
      </c>
      <c r="B31" s="7">
        <v>4.2</v>
      </c>
      <c r="C31" s="7">
        <v>3</v>
      </c>
      <c r="D31" s="7">
        <v>3.2</v>
      </c>
      <c r="E31" s="7">
        <v>3.8</v>
      </c>
      <c r="F31" s="7">
        <v>2.2000000000000002</v>
      </c>
      <c r="G31" s="7">
        <v>3</v>
      </c>
      <c r="H31" s="7">
        <v>2.2000000000000002</v>
      </c>
      <c r="I31" s="7">
        <v>2.4</v>
      </c>
      <c r="J31" s="7">
        <v>2.8</v>
      </c>
      <c r="K31" s="7">
        <v>2.8</v>
      </c>
      <c r="L31" s="7">
        <v>3</v>
      </c>
      <c r="M31" s="7">
        <v>2.4</v>
      </c>
      <c r="N31" s="19">
        <v>3</v>
      </c>
      <c r="O31" s="19">
        <v>4</v>
      </c>
      <c r="P31" s="19">
        <v>4</v>
      </c>
      <c r="Q31" s="19">
        <v>4</v>
      </c>
      <c r="R31" s="19">
        <v>3</v>
      </c>
      <c r="S31" s="19">
        <v>2</v>
      </c>
      <c r="T31" s="19">
        <v>2</v>
      </c>
      <c r="U31" s="19">
        <v>3</v>
      </c>
      <c r="V31">
        <v>0</v>
      </c>
      <c r="W31">
        <v>0</v>
      </c>
      <c r="X31">
        <v>0</v>
      </c>
      <c r="Y31">
        <v>0</v>
      </c>
      <c r="Z31" s="19">
        <v>4</v>
      </c>
      <c r="AA31" s="19">
        <v>4</v>
      </c>
      <c r="AB31" s="19">
        <v>3</v>
      </c>
      <c r="AC31" s="19">
        <v>3</v>
      </c>
      <c r="AD31" s="19">
        <v>4</v>
      </c>
      <c r="AE31" s="19">
        <v>4</v>
      </c>
      <c r="AF31" s="19">
        <v>3</v>
      </c>
      <c r="AG31" s="19">
        <v>3</v>
      </c>
      <c r="AH31" s="24">
        <f t="shared" si="22"/>
        <v>2.8</v>
      </c>
      <c r="AI31" s="24">
        <f t="shared" si="23"/>
        <v>2.8</v>
      </c>
      <c r="AJ31" s="24">
        <f t="shared" si="24"/>
        <v>2.4</v>
      </c>
      <c r="AK31" s="24">
        <f t="shared" si="25"/>
        <v>2.6</v>
      </c>
    </row>
    <row r="32" spans="1:37" ht="30" x14ac:dyDescent="0.25">
      <c r="A32" s="1" t="s">
        <v>67</v>
      </c>
      <c r="B32" s="7">
        <v>4</v>
      </c>
      <c r="C32" s="7">
        <v>3.2</v>
      </c>
      <c r="D32" s="7">
        <v>2.6</v>
      </c>
      <c r="E32" s="7">
        <v>3.4</v>
      </c>
      <c r="F32" s="7">
        <v>2.2000000000000002</v>
      </c>
      <c r="G32" s="7">
        <v>4</v>
      </c>
      <c r="H32" s="7">
        <v>2.2000000000000002</v>
      </c>
      <c r="I32" s="7">
        <v>2.6</v>
      </c>
      <c r="J32" s="7">
        <v>2.8</v>
      </c>
      <c r="K32" s="7">
        <v>2.4</v>
      </c>
      <c r="L32" s="7">
        <v>3</v>
      </c>
      <c r="M32" s="7">
        <v>2.4</v>
      </c>
      <c r="N32" s="19">
        <v>4</v>
      </c>
      <c r="O32" s="19">
        <v>3</v>
      </c>
      <c r="P32" s="19">
        <v>3</v>
      </c>
      <c r="Q32" s="19">
        <v>4</v>
      </c>
      <c r="R32" s="19">
        <v>2</v>
      </c>
      <c r="S32" s="19">
        <v>3</v>
      </c>
      <c r="T32" s="19">
        <v>3</v>
      </c>
      <c r="U32" s="19">
        <v>3</v>
      </c>
      <c r="V32">
        <v>0</v>
      </c>
      <c r="W32">
        <v>0</v>
      </c>
      <c r="X32">
        <v>0</v>
      </c>
      <c r="Y32">
        <v>0</v>
      </c>
      <c r="Z32" s="19">
        <v>2</v>
      </c>
      <c r="AA32" s="19">
        <v>5</v>
      </c>
      <c r="AB32" s="19">
        <v>3</v>
      </c>
      <c r="AC32" s="19">
        <v>3</v>
      </c>
      <c r="AD32" s="19">
        <v>2</v>
      </c>
      <c r="AE32" s="19">
        <v>5</v>
      </c>
      <c r="AF32" s="19">
        <v>3</v>
      </c>
      <c r="AG32" s="19">
        <v>3</v>
      </c>
      <c r="AH32" s="24">
        <f t="shared" si="22"/>
        <v>2</v>
      </c>
      <c r="AI32" s="24">
        <f t="shared" si="23"/>
        <v>3.2</v>
      </c>
      <c r="AJ32" s="24">
        <f t="shared" si="24"/>
        <v>2.4</v>
      </c>
      <c r="AK32" s="24">
        <f t="shared" si="25"/>
        <v>2.6</v>
      </c>
    </row>
  </sheetData>
  <pageMargins left="0.7" right="0.7" top="0.75" bottom="0.75" header="0.3" footer="0.3"/>
  <pageSetup orientation="portrait" r:id="rId1"/>
  <ignoredErrors>
    <ignoredError sqref="AJ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Final Scores Formulas</vt:lpstr>
      <vt:lpstr>Final Scores List</vt:lpstr>
      <vt:lpstr>Example Scores Staff Member</vt:lpstr>
      <vt:lpstr>Project Descriptions</vt:lpstr>
      <vt:lpstr>'B Scores'!Print_Area</vt:lpstr>
      <vt:lpstr>'C Scores'!Print_Area</vt:lpstr>
      <vt:lpstr>'D Scores'!Print_Area</vt:lpstr>
      <vt:lpstr>'E Scores'!Print_Area</vt:lpstr>
      <vt:lpstr>'Example Scores Staff Member'!Print_Area</vt:lpstr>
      <vt:lpstr>'F Scores'!Print_Area</vt:lpstr>
      <vt:lpstr>'Final Scores '!Print_Area</vt:lpstr>
      <vt:lpstr>'Final Scores Formulas'!Print_Area</vt:lpstr>
      <vt:lpstr>'G Scores'!Print_Area</vt:lpstr>
      <vt:lpstr>'Project Descriptions'!Print_Area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Bernadette Kuhn</dc:creator>
  <cp:keywords/>
  <dc:description/>
  <cp:lastModifiedBy>Bernadette Kuhn</cp:lastModifiedBy>
  <cp:revision/>
  <dcterms:created xsi:type="dcterms:W3CDTF">2019-12-09T22:15:18Z</dcterms:created>
  <dcterms:modified xsi:type="dcterms:W3CDTF">2023-05-14T04:25:40Z</dcterms:modified>
  <cp:category/>
  <cp:contentStatus/>
</cp:coreProperties>
</file>